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9200" windowHeight="12165" activeTab="0"/>
  </bookViews>
  <sheets>
    <sheet name="Titles" sheetId="1" r:id="rId1"/>
    <sheet name="Narrative" sheetId="2" r:id="rId2"/>
    <sheet name="18.01" sheetId="3" r:id="rId3"/>
    <sheet name="18.02" sheetId="4" r:id="rId4"/>
    <sheet name="18.03" sheetId="5" r:id="rId5"/>
    <sheet name="18.04" sheetId="6" r:id="rId6"/>
    <sheet name="18.05" sheetId="7" r:id="rId7"/>
    <sheet name="18.06" sheetId="8" r:id="rId8"/>
    <sheet name="18.07" sheetId="9" r:id="rId9"/>
    <sheet name="18.08" sheetId="10" r:id="rId10"/>
    <sheet name="18.09" sheetId="11" r:id="rId11"/>
    <sheet name="18.10" sheetId="12" r:id="rId12"/>
    <sheet name="18.11" sheetId="13" r:id="rId13"/>
    <sheet name="18.12" sheetId="14" r:id="rId14"/>
    <sheet name="18.13" sheetId="15" r:id="rId15"/>
    <sheet name="18.14" sheetId="16" r:id="rId16"/>
    <sheet name="18.15" sheetId="17" r:id="rId17"/>
    <sheet name="18.16" sheetId="18" r:id="rId18"/>
    <sheet name="18.17" sheetId="19" r:id="rId19"/>
    <sheet name="18.18" sheetId="20" r:id="rId20"/>
    <sheet name="18.19" sheetId="21" r:id="rId21"/>
    <sheet name="18.20" sheetId="22" r:id="rId22"/>
    <sheet name="18.21" sheetId="23" r:id="rId23"/>
    <sheet name="18.22" sheetId="24" r:id="rId24"/>
    <sheet name="18.23" sheetId="25" r:id="rId25"/>
    <sheet name="18.24" sheetId="26" r:id="rId26"/>
    <sheet name="18.25" sheetId="27" r:id="rId27"/>
    <sheet name="18.26" sheetId="28" r:id="rId28"/>
    <sheet name="18.27" sheetId="29" r:id="rId29"/>
    <sheet name="18.28" sheetId="30" r:id="rId30"/>
    <sheet name="18.29" sheetId="31" r:id="rId31"/>
    <sheet name="18.30" sheetId="32" r:id="rId32"/>
    <sheet name="18.31" sheetId="33" r:id="rId33"/>
    <sheet name="18.32" sheetId="34" r:id="rId34"/>
    <sheet name="18.33" sheetId="35" r:id="rId35"/>
    <sheet name="18.34" sheetId="36" r:id="rId36"/>
    <sheet name="18.35" sheetId="37" r:id="rId37"/>
    <sheet name="18.36" sheetId="38" r:id="rId38"/>
    <sheet name="18.37" sheetId="39" r:id="rId39"/>
    <sheet name="18.38" sheetId="40" r:id="rId40"/>
    <sheet name="18.39" sheetId="41" r:id="rId41"/>
    <sheet name="18.40" sheetId="42" r:id="rId42"/>
    <sheet name="18.41" sheetId="43" r:id="rId43"/>
    <sheet name="18.42" sheetId="44" r:id="rId44"/>
    <sheet name="18.43" sheetId="45" r:id="rId45"/>
    <sheet name="18.44" sheetId="46" r:id="rId46"/>
    <sheet name="18.45" sheetId="47" r:id="rId47"/>
    <sheet name="18.46" sheetId="48" r:id="rId48"/>
    <sheet name="18.47" sheetId="49" r:id="rId49"/>
    <sheet name="18.48" sheetId="50" r:id="rId50"/>
    <sheet name="18.49" sheetId="51" r:id="rId51"/>
    <sheet name="18.50" sheetId="52" r:id="rId52"/>
    <sheet name="18.51" sheetId="53" r:id="rId53"/>
    <sheet name="18.52" sheetId="54" r:id="rId54"/>
    <sheet name="18.53" sheetId="55" r:id="rId55"/>
    <sheet name="18.54" sheetId="56" r:id="rId56"/>
    <sheet name="18.55" sheetId="57" r:id="rId57"/>
    <sheet name="18.56" sheetId="58" r:id="rId58"/>
    <sheet name="18.57" sheetId="59" r:id="rId59"/>
  </sheets>
  <externalReferences>
    <externalReference r:id="rId62"/>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1">'18.20'!$A$1:$E$46</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 name="Title_extraction_query">#REF!</definedName>
  </definedNames>
  <calcPr fullCalcOnLoad="1"/>
</workbook>
</file>

<file path=xl/sharedStrings.xml><?xml version="1.0" encoding="utf-8"?>
<sst xmlns="http://schemas.openxmlformats.org/spreadsheetml/2006/main" count="2461" uniqueCount="1501">
  <si>
    <t>Air Fares Between Honolulu and Los Angeles, San Francisco, and Seattle, for United Airlines: 2004 and 2005</t>
  </si>
  <si>
    <t>18.43</t>
  </si>
  <si>
    <t>State Commercial Harbors: 2006</t>
  </si>
  <si>
    <t>18.44</t>
  </si>
  <si>
    <t>Harbor Depths: 2005</t>
  </si>
  <si>
    <t>18.45</t>
  </si>
  <si>
    <t>Small Craft Mooring Facilities, by Island: December 31, 2005</t>
  </si>
  <si>
    <t>18.46</t>
  </si>
  <si>
    <t>Lighthouses and Related Facilities, by Island: December 2006</t>
  </si>
  <si>
    <t>18.47</t>
  </si>
  <si>
    <t>Undocumented Vessel Registration: December 31, 2006</t>
  </si>
  <si>
    <t>18.48</t>
  </si>
  <si>
    <t>Numbered Vessels Registered in Hawaii: 1997 to 2006</t>
  </si>
  <si>
    <t>18.49</t>
  </si>
  <si>
    <t>Boating Accidents: 1991 to 2006</t>
  </si>
  <si>
    <t>18.50</t>
  </si>
  <si>
    <t>Vessel Arrivals, by Draft: 2004 and 2005</t>
  </si>
  <si>
    <t>18.51</t>
  </si>
  <si>
    <t>Ship Arrivals and Cargo Tonnage at the Port of Honolulu: 1985 to 2006</t>
  </si>
  <si>
    <t>18.52</t>
  </si>
  <si>
    <t>Cruise Ship Passenger Arrivals and Departures, for Honolulu Harbor: 2001 to 2006</t>
  </si>
  <si>
    <t>18.53</t>
  </si>
  <si>
    <t>Waterborne Commerce for Specified Harbors: 1993 to 2005</t>
  </si>
  <si>
    <t>18.54</t>
  </si>
  <si>
    <t>Waterborne Commerce, Foreign and Domestic, for Specified Harbors: 2005</t>
  </si>
  <si>
    <t>18.55</t>
  </si>
  <si>
    <t>Waterborne Commerce, by Selected Commodities, for Specified Harbors: 2005</t>
  </si>
  <si>
    <t>18.56</t>
  </si>
  <si>
    <t>Transportation and Warehousing (NAICS 48-49): 2002</t>
  </si>
  <si>
    <t>18.57</t>
  </si>
  <si>
    <t>Shipment Characteristics by States of Origin and Destination: 2002</t>
  </si>
  <si>
    <t xml:space="preserve">         Chicago</t>
  </si>
  <si>
    <t xml:space="preserve">         Nadi</t>
  </si>
  <si>
    <t xml:space="preserve">         Cincinnati</t>
  </si>
  <si>
    <t xml:space="preserve">         Pago Pago</t>
  </si>
  <si>
    <t xml:space="preserve">         Dallas</t>
  </si>
  <si>
    <t xml:space="preserve">         Papeete</t>
  </si>
  <si>
    <t xml:space="preserve">         Houston</t>
  </si>
  <si>
    <t xml:space="preserve">         Majuro</t>
  </si>
  <si>
    <t xml:space="preserve">         Minneapolis</t>
  </si>
  <si>
    <t xml:space="preserve">         Newark</t>
  </si>
  <si>
    <t xml:space="preserve">     Source:  Official Airline Guide, records;  calculations by the Hawaii State Department of Business,</t>
  </si>
  <si>
    <t>Economic Development &amp; Tourism.</t>
  </si>
  <si>
    <t>Table 18.39-- AIR CARGO AND AIRMAIL:  1989 TO 2006</t>
  </si>
  <si>
    <t>Overseas air cargo          (in thousands of pounds)</t>
  </si>
  <si>
    <t>Overseas airmail              (in thousands of pounds)</t>
  </si>
  <si>
    <t>Interisland                        (in thousands of pounds)</t>
  </si>
  <si>
    <t>Calendar                  year</t>
  </si>
  <si>
    <t>Outgoing</t>
  </si>
  <si>
    <t>Incoming</t>
  </si>
  <si>
    <t>Air cargo:  outgoing &amp; incoming</t>
  </si>
  <si>
    <t>Airmail:  outgoing &amp; incoming</t>
  </si>
  <si>
    <t>Source:  Hawaii State Department of Transportation, Airports Division, records.</t>
  </si>
  <si>
    <t>Table 18.38-- PASSENGERS, CARGO, AND MAIL, OVERSEAS AND INTERISLAND, BY AIRPORT:  2006</t>
  </si>
  <si>
    <t>Passengers 1/</t>
  </si>
  <si>
    <t>Mail (U.S. tons)</t>
  </si>
  <si>
    <t>Airport</t>
  </si>
  <si>
    <t>Enplaned</t>
  </si>
  <si>
    <t>Deplaned</t>
  </si>
  <si>
    <t>OVERSEAS</t>
  </si>
  <si>
    <t>Lihue</t>
  </si>
  <si>
    <t>INTERISLAND</t>
  </si>
  <si>
    <t>Waimea-Kohala</t>
  </si>
  <si>
    <t>Hana</t>
  </si>
  <si>
    <t>Kapalua</t>
  </si>
  <si>
    <t>Kalaupapa</t>
  </si>
  <si>
    <t xml:space="preserve">     Source:  Hawaii State Department of Transportation, Airports Division, records.</t>
  </si>
  <si>
    <t>Table 18.37-- OVERSEAS AND INTER-ISLAND AIR PASSENGER</t>
  </si>
  <si>
    <t>MOVEMENTS:  1988 TO 2006</t>
  </si>
  <si>
    <t>[Data include both revenue and non-revenue passengers]</t>
  </si>
  <si>
    <t>Overseas passengers 1/</t>
  </si>
  <si>
    <t>Arrivals</t>
  </si>
  <si>
    <t>Departures</t>
  </si>
  <si>
    <t>Honolulu                           transit</t>
  </si>
  <si>
    <t>Inter-island passengers</t>
  </si>
  <si>
    <t>2/  7,867,942</t>
  </si>
  <si>
    <t>1/  At airports in Honolulu, Kahului, Kona, Lihue and Hilo.  Includes passengers from the West Coast,</t>
  </si>
  <si>
    <t>Canada, Europe, and the Central and South Pacific.</t>
  </si>
  <si>
    <r>
      <t xml:space="preserve">     2/  Revised from previous</t>
    </r>
    <r>
      <rPr>
        <i/>
        <sz val="10"/>
        <rFont val="Times New Roman"/>
        <family val="1"/>
      </rPr>
      <t xml:space="preserve"> Data Book.</t>
    </r>
  </si>
  <si>
    <t>Table 18.36-- RANK OF HAWAII LOCATIONS AMONG THE TOP DOMESTIC</t>
  </si>
  <si>
    <t>AIRLINE MARKETS:  2000 TO 2005</t>
  </si>
  <si>
    <t xml:space="preserve">[Includes all commercial airports in a metropolitan area.  Outbound plus   </t>
  </si>
  <si>
    <t>inbound; does not include connecting passengers]</t>
  </si>
  <si>
    <t>Rank</t>
  </si>
  <si>
    <t>Origin or destination</t>
  </si>
  <si>
    <t>Passengers (1,000)</t>
  </si>
  <si>
    <t>Honolulu - Kahului</t>
  </si>
  <si>
    <t>Honolulu - Lihue</t>
  </si>
  <si>
    <t>Honolulu - Kona</t>
  </si>
  <si>
    <t>2001  1/</t>
  </si>
  <si>
    <t>Honolulu - Hilo</t>
  </si>
  <si>
    <t>2002  1/</t>
  </si>
  <si>
    <t>2003  1/</t>
  </si>
  <si>
    <t xml:space="preserve">     1/  Top 25 U.S. city pairs.</t>
  </si>
  <si>
    <t>&lt;http://www.airlines.org/economics/review_and_outlook/annual+reports.htm&gt; accessed May 1, 2007.</t>
  </si>
  <si>
    <r>
      <t xml:space="preserve">     Source:  Air Transport Association,</t>
    </r>
    <r>
      <rPr>
        <i/>
        <sz val="10"/>
        <rFont val="Times New Roman"/>
        <family val="1"/>
      </rPr>
      <t xml:space="preserve"> ATA Economic</t>
    </r>
    <r>
      <rPr>
        <sz val="10"/>
        <rFont val="Times New Roman"/>
        <family val="1"/>
      </rPr>
      <t xml:space="preserve"> </t>
    </r>
    <r>
      <rPr>
        <i/>
        <sz val="10"/>
        <rFont val="Times New Roman"/>
        <family val="1"/>
      </rPr>
      <t xml:space="preserve">Report </t>
    </r>
    <r>
      <rPr>
        <sz val="10"/>
        <rFont val="Times New Roman"/>
        <family val="1"/>
      </rPr>
      <t>(annual)</t>
    </r>
  </si>
  <si>
    <t xml:space="preserve">Table 18.35-- SELECTED STATISTICS FOR ALOHA AND HAWAIIAN </t>
  </si>
  <si>
    <t>AIRLINES:  2004 AND 2005</t>
  </si>
  <si>
    <t>Aloha Airlines</t>
  </si>
  <si>
    <t>Hawaiian Airlines</t>
  </si>
  <si>
    <t>Operating aircraft (year-end)</t>
  </si>
  <si>
    <t>Employees (full-time equivalents)</t>
  </si>
  <si>
    <t>Revenue aircraft departures</t>
  </si>
  <si>
    <t>Revenue passengers enplaned (1,000)  1/</t>
  </si>
  <si>
    <t>Revenue passenger miles (million)  1/</t>
  </si>
  <si>
    <t>Cargo revenue ton miles (million)</t>
  </si>
  <si>
    <t>Revenues ($million)</t>
  </si>
  <si>
    <t xml:space="preserve">   Passenger  1/</t>
  </si>
  <si>
    <t xml:space="preserve">   Operating</t>
  </si>
  <si>
    <t>Profit/loss ($million)</t>
  </si>
  <si>
    <t>(24)</t>
  </si>
  <si>
    <t>76</t>
  </si>
  <si>
    <t xml:space="preserve">   Net  2/</t>
  </si>
  <si>
    <t>(30)</t>
  </si>
  <si>
    <t>(18)</t>
  </si>
  <si>
    <t>(69)</t>
  </si>
  <si>
    <t>(865)</t>
  </si>
  <si>
    <t xml:space="preserve">     1/  Scheduled service only.</t>
  </si>
  <si>
    <t xml:space="preserve">     2/  Excludes bankruptcy-related charges (reorganization expenses and fresh-start accounting gains).</t>
  </si>
  <si>
    <r>
      <t xml:space="preserve">     Source:  Air Transport Association,</t>
    </r>
    <r>
      <rPr>
        <i/>
        <sz val="10"/>
        <rFont val="Times New Roman"/>
        <family val="1"/>
      </rPr>
      <t xml:space="preserve"> ATA Economic Report</t>
    </r>
    <r>
      <rPr>
        <sz val="10"/>
        <rFont val="Times New Roman"/>
        <family val="1"/>
      </rPr>
      <t xml:space="preserve"> (annual)</t>
    </r>
  </si>
  <si>
    <t>Table 18.34-- CIVIL FLYING:  1990 TO 1993 AND 1996</t>
  </si>
  <si>
    <t>Item</t>
  </si>
  <si>
    <t>Aircraft facilities, Dec. 31</t>
  </si>
  <si>
    <t>Airports</t>
  </si>
  <si>
    <t>Heliports</t>
  </si>
  <si>
    <t>Public aircraft facilities, Dec. 31</t>
  </si>
  <si>
    <t>Paved and lighted facilities, Dec. 31</t>
  </si>
  <si>
    <t>Large aircraft in operation, Dec.</t>
  </si>
  <si>
    <t>Mid Pacific Airlines</t>
  </si>
  <si>
    <t>General aviation: 1/</t>
  </si>
  <si>
    <t>Active civil aircraft, Dec.</t>
  </si>
  <si>
    <t>Hours flown (1,000)</t>
  </si>
  <si>
    <t>Active personnel, Dec. 31:</t>
  </si>
  <si>
    <t>Pilots, except instructors</t>
  </si>
  <si>
    <t>Flight instructors</t>
  </si>
  <si>
    <t>Nonpilot airmen 2/</t>
  </si>
  <si>
    <t xml:space="preserve">1/  Aircraft based in Hawaii.  Data based on small samples with large standard errors (in 1996, 34.6 </t>
  </si>
  <si>
    <t>percent for aircraft and 52.3 percent for hours).</t>
  </si>
  <si>
    <t>2/  Mechanics, parachute riggers, ground instructors, dispatchers, flight navigators, and flight engineers.</t>
  </si>
  <si>
    <r>
      <t xml:space="preserve">     Source:  U.S. Department of Transportation, Federal Aviation Administration,</t>
    </r>
    <r>
      <rPr>
        <i/>
        <sz val="10"/>
        <rFont val="Times New Roman"/>
        <family val="0"/>
      </rPr>
      <t xml:space="preserve"> FAA Statistical Handbook </t>
    </r>
  </si>
  <si>
    <r>
      <t>of Aviation</t>
    </r>
    <r>
      <rPr>
        <sz val="10"/>
        <rFont val="Times New Roman"/>
        <family val="1"/>
      </rPr>
      <t xml:space="preserve"> (annual).</t>
    </r>
  </si>
  <si>
    <t>Table 18.33-- ESTIMATED SCHEDULED AIRLINE SEAT CAPACITY FOR</t>
  </si>
  <si>
    <t>ARRIVING FLIGHTS:  2004 TO 2006</t>
  </si>
  <si>
    <t>[Non-stop flights only, does not include charter flights]</t>
  </si>
  <si>
    <t>State of Hawaii</t>
  </si>
  <si>
    <t xml:space="preserve">   Honolulu International</t>
  </si>
  <si>
    <t xml:space="preserve">   Kahului</t>
  </si>
  <si>
    <t xml:space="preserve">   Kona International</t>
  </si>
  <si>
    <t xml:space="preserve">   Hilo International</t>
  </si>
  <si>
    <t xml:space="preserve">   Lihu'e</t>
  </si>
  <si>
    <t>International</t>
  </si>
  <si>
    <t>Department of Business, Economic Development &amp; Tourism, Tourism Research Branch</t>
  </si>
  <si>
    <t>&lt;http://www.hawaii.gov/dbedt/info/visitor-stats/2006/dec06.xls&gt; accessed April 17, 2007.</t>
  </si>
  <si>
    <r>
      <t xml:space="preserve">     Source:  Official Airline Guide,</t>
    </r>
    <r>
      <rPr>
        <i/>
        <sz val="10"/>
        <rFont val="Times New Roman"/>
        <family val="1"/>
      </rPr>
      <t xml:space="preserve"> FlightDisk Worldwide Edition</t>
    </r>
    <r>
      <rPr>
        <sz val="10"/>
        <rFont val="Times New Roman"/>
        <family val="1"/>
      </rPr>
      <t xml:space="preserve">. Calculations by the Hawaii State </t>
    </r>
  </si>
  <si>
    <t>Table 18.32-- TRANSPACIFIC AND INTER-ISLAND AIR CARRIERS</t>
  </si>
  <si>
    <t>SERVING HAWAII:  1995 TO 2006</t>
  </si>
  <si>
    <t xml:space="preserve">[As of June 30.  Includes both scheduled and nonscheduled service, </t>
  </si>
  <si>
    <t>and also commuter lines and other air taxi service]</t>
  </si>
  <si>
    <t>Service</t>
  </si>
  <si>
    <t>All carriers</t>
  </si>
  <si>
    <t>Transpacific only</t>
  </si>
  <si>
    <t>Transpacific and interisland</t>
  </si>
  <si>
    <t>Interisland only</t>
  </si>
  <si>
    <t>Passenger carriers</t>
  </si>
  <si>
    <t>Cargo and mail only</t>
  </si>
  <si>
    <t>Source:  Hawaii State Department of Transportation, Airports Division, records;</t>
  </si>
  <si>
    <t>starting 2004 data from Official Airline Guide, records; calculations by the Hawaii State</t>
  </si>
  <si>
    <t>Department of Business, Economic Development &amp; Tourism.</t>
  </si>
  <si>
    <t xml:space="preserve">Table 18.31-- AIRCRAFT OPERATIONS FOR SPECIFIED AIRPORTS:  </t>
  </si>
  <si>
    <t>1991 TO 2006</t>
  </si>
  <si>
    <t>[An aircraft operation is an aircraft arrival or departure]</t>
  </si>
  <si>
    <t>Honolulu Inter-                    national Airport</t>
  </si>
  <si>
    <t>Hilo                           Inter-                      national Airport</t>
  </si>
  <si>
    <t>Kona International Airport 1/</t>
  </si>
  <si>
    <t>Kahului Airport</t>
  </si>
  <si>
    <t>Lihue           Airport</t>
  </si>
  <si>
    <t>Molokai Airport</t>
  </si>
  <si>
    <t>1/  Formerly Keahole Airport; effective June 16, 1997, the new name is The Kona International Airport</t>
  </si>
  <si>
    <t>at Keahole.</t>
  </si>
  <si>
    <r>
      <t xml:space="preserve">     Source:  Hawaii State Department of Transportation, Airports Division, records; </t>
    </r>
    <r>
      <rPr>
        <i/>
        <sz val="10"/>
        <rFont val="Times New Roman"/>
        <family val="1"/>
      </rPr>
      <t>Airport Activity Statistics</t>
    </r>
  </si>
  <si>
    <r>
      <t>Calendar Year</t>
    </r>
    <r>
      <rPr>
        <sz val="10"/>
        <rFont val="Times New Roman"/>
        <family val="1"/>
      </rPr>
      <t>&lt;http://www.hawaii.gov/dot/airports/publications/cysmallone.pdf&gt; accessed</t>
    </r>
  </si>
  <si>
    <t>June 14, 2007.</t>
  </si>
  <si>
    <t>Table 18.30-- AIRCRAFT OPERATIONS, BY TYPE OF AIRCRAFT, AT MAJOR</t>
  </si>
  <si>
    <t>STATE-OWNED AIRPORTS:  2004 TO 2006</t>
  </si>
  <si>
    <t xml:space="preserve">     [An FAA directive dated December 8, 1987, requires all aircraft with 60 seats or less to be  </t>
  </si>
  <si>
    <t xml:space="preserve">    designated as air taxis, even if such aircraft are operated by a designated air carrier.  This  </t>
  </si>
  <si>
    <t xml:space="preserve">          reclassification especially affects the data for Molokai Airport]</t>
  </si>
  <si>
    <t>Total operations</t>
  </si>
  <si>
    <t>Air                          carrier</t>
  </si>
  <si>
    <t>Air                                    taxi</t>
  </si>
  <si>
    <t>General aviation</t>
  </si>
  <si>
    <t>Military</t>
  </si>
  <si>
    <t>Honolulu International</t>
  </si>
  <si>
    <t>Kona International</t>
  </si>
  <si>
    <t>Hilo International</t>
  </si>
  <si>
    <t>Kalaeloa</t>
  </si>
  <si>
    <t>146</t>
  </si>
  <si>
    <t>187</t>
  </si>
  <si>
    <t>Table 18.29-- HONOLULU INTERNATIONAL AIRPORT AIRCRAFT</t>
  </si>
  <si>
    <t>OPERATIONS AND ENPLANED PASSENGERS:  2000 TO 2005</t>
  </si>
  <si>
    <t>[Fiscal year ending June 30]</t>
  </si>
  <si>
    <t>Aircraft operations  1/</t>
  </si>
  <si>
    <t>Enplaned passengers  2/</t>
  </si>
  <si>
    <t>Rank  3/</t>
  </si>
  <si>
    <t>237,188</t>
  </si>
  <si>
    <t>10,815,367</t>
  </si>
  <si>
    <t>10,150,357</t>
  </si>
  <si>
    <t>9,108,574</t>
  </si>
  <si>
    <t>9,148,533</t>
  </si>
  <si>
    <t>9,250,413</t>
  </si>
  <si>
    <t>9,629,674</t>
  </si>
  <si>
    <t xml:space="preserve">     1/  Include itinerant air carrier and air taxi only.</t>
  </si>
  <si>
    <t>Highway Distances: 2006</t>
  </si>
  <si>
    <t>Length of Streets and Highways, Paved and Unpaved, by Islands: December 31, 2004 to 2006</t>
  </si>
  <si>
    <t>Highway Bridges, by Island: December 31, 2006</t>
  </si>
  <si>
    <t>Highway Tunnel Lengths: December 31, 2006</t>
  </si>
  <si>
    <t>Motor Vehicle Fuel Consumption and Vehicle Miles, 1990 to 2006, and by County, 2005 and 2006</t>
  </si>
  <si>
    <t>Total 24-hour Traffic Volumes at Selected Oahu Survey Sites: 2004 to 2006</t>
  </si>
  <si>
    <t>Motor Carrier Characteristics, by County: 2004 and 2006</t>
  </si>
  <si>
    <t xml:space="preserve">     2/  Include air carrier, commuter and international.</t>
  </si>
  <si>
    <t xml:space="preserve">     3/  Ranking of top 100 FAA towers by total enplanements, 1 for highest number of passengers.</t>
  </si>
  <si>
    <r>
      <t xml:space="preserve"> Forecast Summary</t>
    </r>
    <r>
      <rPr>
        <sz val="10"/>
        <rFont val="Times New Roman"/>
        <family val="1"/>
      </rPr>
      <t xml:space="preserve"> (annual) &lt;http://www.faa.gov/data_statistics/aviation/taf_reports&gt;</t>
    </r>
  </si>
  <si>
    <t>accessed May 29, 2007.</t>
  </si>
  <si>
    <r>
      <t xml:space="preserve">     Source:  U.S. Department of Transportation, Federal Aviation Administration, </t>
    </r>
    <r>
      <rPr>
        <i/>
        <sz val="10"/>
        <rFont val="Times New Roman"/>
        <family val="1"/>
      </rPr>
      <t>Terminal Area</t>
    </r>
  </si>
  <si>
    <t>Table 18.28-- AIRPORTS AND HELIPORTS, BY CONTROL,</t>
  </si>
  <si>
    <t>BY ISLAND:  2004 AND 2005</t>
  </si>
  <si>
    <t>[As of December 31]</t>
  </si>
  <si>
    <t>Airports 1/</t>
  </si>
  <si>
    <t>Heliports 2/</t>
  </si>
  <si>
    <t>State 3/</t>
  </si>
  <si>
    <t>Com-       mercial</t>
  </si>
  <si>
    <t>Semi-                    private</t>
  </si>
  <si>
    <t>State:  commercial</t>
  </si>
  <si>
    <t>Semi-           private</t>
  </si>
  <si>
    <t>Kure Atoll 4/</t>
  </si>
  <si>
    <t>1/  Excludes private airports.</t>
  </si>
  <si>
    <t>2/  Excludes military and private heliports.</t>
  </si>
  <si>
    <t>3/  Three airports classified as general aviation fields (Waimea-Kohala, Hana, and Kalaupapa) provide</t>
  </si>
  <si>
    <t>regular air service.</t>
  </si>
  <si>
    <t xml:space="preserve">     4/  Owned by the U.S. Department of the Interior, Fish and Wildlife Service.</t>
  </si>
  <si>
    <t>Table 18.27-- STEAM RAILROAD MILEAGE AND PASSENGERS:</t>
  </si>
  <si>
    <t>1987 TO 2006</t>
  </si>
  <si>
    <t>[The Lahaina Kaanapali &amp; Pacific Railroad operates between Lahaina and Kaanapali on the island</t>
  </si>
  <si>
    <t>of Maui and the Hawaiian Railway operates in the Ewa District on the island of Oahu]</t>
  </si>
  <si>
    <t>Lahaina Kaanapali &amp; Pacific Railroad</t>
  </si>
  <si>
    <t>Hawaiian      Railway</t>
  </si>
  <si>
    <t>Hawaiian       Railway</t>
  </si>
  <si>
    <t>Calendar              year</t>
  </si>
  <si>
    <t>Miles                of                   track</t>
  </si>
  <si>
    <t>Passen-      gers</t>
  </si>
  <si>
    <t>Calendar             year</t>
  </si>
  <si>
    <t>Miles                    of                              track</t>
  </si>
  <si>
    <t>1987</t>
  </si>
  <si>
    <t>1997</t>
  </si>
  <si>
    <t>1988</t>
  </si>
  <si>
    <t>1989</t>
  </si>
  <si>
    <t>1990</t>
  </si>
  <si>
    <t>1991</t>
  </si>
  <si>
    <t>1992</t>
  </si>
  <si>
    <t>1993</t>
  </si>
  <si>
    <t>1994</t>
  </si>
  <si>
    <t>1/ 12,821</t>
  </si>
  <si>
    <t>1995</t>
  </si>
  <si>
    <t>1996</t>
  </si>
  <si>
    <t>NA Not available.</t>
  </si>
  <si>
    <t>1/ Data incomplete.</t>
  </si>
  <si>
    <t>Source:  Lahaina Kaanapali &amp; Pacific Railroad, records; Hawaiian Railway, records.</t>
  </si>
  <si>
    <t>Table 18.26-- BUS FARE CHRONOLOGY, FOR OAHU:</t>
  </si>
  <si>
    <t>1971 TO 2007</t>
  </si>
  <si>
    <t>[As of May 30, 2007. In dollars]</t>
  </si>
  <si>
    <t>One-way cash fare</t>
  </si>
  <si>
    <t>Monthly pass</t>
  </si>
  <si>
    <t>Effective date</t>
  </si>
  <si>
    <t>Adult  1/</t>
  </si>
  <si>
    <t>Youth  2/</t>
  </si>
  <si>
    <t>March 1, 1971</t>
  </si>
  <si>
    <t>(X)</t>
  </si>
  <si>
    <t>March 2, 1971</t>
  </si>
  <si>
    <t>June 9, 1972  3/</t>
  </si>
  <si>
    <t>.25, .50</t>
  </si>
  <si>
    <t>.10, .25</t>
  </si>
  <si>
    <t>March 15, 1974</t>
  </si>
  <si>
    <t>November 1, 1979</t>
  </si>
  <si>
    <t>June 18, 1984</t>
  </si>
  <si>
    <t>October 1, 1993</t>
  </si>
  <si>
    <t>July 1, 1995</t>
  </si>
  <si>
    <t>July 1, 2001</t>
  </si>
  <si>
    <t>July 1, 2003</t>
  </si>
  <si>
    <t>October 1, 2003  4/</t>
  </si>
  <si>
    <t>X  Not applicable.</t>
  </si>
  <si>
    <t>1/  Adult means any person over the age of 17 who does not qualify as a "youth".</t>
  </si>
  <si>
    <t xml:space="preserve">     2/  "Youth" means a person 6 through 17 years of age, subject to the presentation of a valid identification</t>
  </si>
  <si>
    <t>card establishing the age of the person. The term includes high school students, up to 19 years of age, with</t>
  </si>
  <si>
    <t>a vcalid high school identification card establishing the age of the students and the student's current</t>
  </si>
  <si>
    <t>enrollment, but excludes college, university and vocational training students if over the age of 17.</t>
  </si>
  <si>
    <t>3/  Zone fares initiated and later eliminated.</t>
  </si>
  <si>
    <t>4/  Other fares. Annual pass, adult: $440.00, youth: $220.00.</t>
  </si>
  <si>
    <t>Adult visitor pass: $20.00 for a four consecutive day period.</t>
  </si>
  <si>
    <t>Senior citizen, a person 65 years of age or older:</t>
  </si>
  <si>
    <t xml:space="preserve">   one-way fare: $1.00 with valid TheBus senior card or valid US Medicare card;</t>
  </si>
  <si>
    <t xml:space="preserve">   monthly pass: $10.00 with valid State ID card, driver's license, birth certificate or passport;</t>
  </si>
  <si>
    <t xml:space="preserve">   monthly pass sticker: $5.00 with valid TheBus senior card;</t>
  </si>
  <si>
    <t xml:space="preserve">   annual pass or renewal sticker: $30.00 with approved application.</t>
  </si>
  <si>
    <t>Person with a disability:</t>
  </si>
  <si>
    <t xml:space="preserve">   one-way fare: $1.00 with valid disablity bus pass or valid US Medicare card;</t>
  </si>
  <si>
    <t xml:space="preserve">   monthly pass: $10.00 with approved application or valid US Medicare card;</t>
  </si>
  <si>
    <t xml:space="preserve">   monthly pass sticker: $5.00 with valid disability bus pass;</t>
  </si>
  <si>
    <t xml:space="preserve">   annual pass or renewal sticker: $30.00 with approved application or valid US Medicare card.</t>
  </si>
  <si>
    <t>FootballExpress. One-way fare: $3.00, roundtrip fare: $6.00.</t>
  </si>
  <si>
    <t>Source:  City and County of Honolulu, Honolulu Public Transit Authority, records; Department of</t>
  </si>
  <si>
    <t>Transportation Services, records; TheBus Oahu Transit Services, Inc.</t>
  </si>
  <si>
    <t>&lt;http://www.thebus.org/Fare/FarePasses.asp&gt; accessed May 30, 2007.</t>
  </si>
  <si>
    <t>Table 18.25-- PUBLIC TRANSIT, FOR OAHU:  1993 TO 2006</t>
  </si>
  <si>
    <t>[As of June 30.  Service provided by City and County of Honolulu bus system]</t>
  </si>
  <si>
    <t>Number                                     of buses</t>
  </si>
  <si>
    <t>Bus                                        mileage 1/</t>
  </si>
  <si>
    <t>Total           passengers 2/</t>
  </si>
  <si>
    <t>Revenues                   (dollars)</t>
  </si>
  <si>
    <t>2004  3/</t>
  </si>
  <si>
    <t>1/  Estimated number of vehicle miles.</t>
  </si>
  <si>
    <t>2/  Estimated number of passengers, including senior citizens and disabled.</t>
  </si>
  <si>
    <t>3/  Bus strike for 34 days.</t>
  </si>
  <si>
    <t>Transportation Services, records.</t>
  </si>
  <si>
    <t>Table 18.24-- MOTOR CARRIER CHARACTERISTICS, BY COUNTY:</t>
  </si>
  <si>
    <t xml:space="preserve"> 2004 TO 2006</t>
  </si>
  <si>
    <t>[As of September]</t>
  </si>
  <si>
    <t>Passenger carriers 1/</t>
  </si>
  <si>
    <t>Property carriers 2/</t>
  </si>
  <si>
    <t>County</t>
  </si>
  <si>
    <t>Number          of         carriers</t>
  </si>
  <si>
    <t>Number          of          vehicles</t>
  </si>
  <si>
    <t>Seating capacity</t>
  </si>
  <si>
    <t>Number                of                carriers</t>
  </si>
  <si>
    <t>Number          of         vehicles</t>
  </si>
  <si>
    <t xml:space="preserve">1/  Includes mostly tour bus operators; excludes public transit, school buses, taxicabs, and rental car </t>
  </si>
  <si>
    <t>companies.</t>
  </si>
  <si>
    <t>2/  Includes truckers, moving companies, etc.</t>
  </si>
  <si>
    <t>Source:  Compiled by Hawaii State Department of Transportation, Motor Vehicle Safety Office, records.</t>
  </si>
  <si>
    <t>Table 18.23-- PASSENGER CAR RENTAL AND LEASING</t>
  </si>
  <si>
    <t>(NAICS 53211): 1997 AND 2002</t>
  </si>
  <si>
    <t xml:space="preserve">          Classification System (NAICS) which replaced the Standard Industrial Classification</t>
  </si>
  <si>
    <t xml:space="preserve">          (SIC) System used in earlier Economic Censuses]</t>
  </si>
  <si>
    <t>Counties</t>
  </si>
  <si>
    <t>State          total</t>
  </si>
  <si>
    <t>Number of establishments:</t>
  </si>
  <si>
    <t>1/ (NA)</t>
  </si>
  <si>
    <t>Revenue ($1,000):</t>
  </si>
  <si>
    <t>02EC_HI.HTM&gt; accessed February 25, 2005.</t>
  </si>
  <si>
    <r>
      <t xml:space="preserve">     1/  Revised from previous </t>
    </r>
    <r>
      <rPr>
        <i/>
        <sz val="10"/>
        <rFont val="Times New Roman"/>
        <family val="1"/>
      </rPr>
      <t>Data Book</t>
    </r>
    <r>
      <rPr>
        <sz val="10"/>
        <rFont val="Times New Roman"/>
        <family val="1"/>
      </rPr>
      <t>.</t>
    </r>
  </si>
  <si>
    <r>
      <t xml:space="preserve">     Source:  U.S. Census Bureau, </t>
    </r>
    <r>
      <rPr>
        <i/>
        <sz val="10"/>
        <rFont val="Times New Roman"/>
        <family val="1"/>
      </rPr>
      <t xml:space="preserve">1997 Economic Census, Real Estate and Rental and Leasing, Geographic </t>
    </r>
  </si>
  <si>
    <r>
      <t>Area Series, Hawaii,</t>
    </r>
    <r>
      <rPr>
        <sz val="10"/>
        <rFont val="Times New Roman"/>
        <family val="1"/>
      </rPr>
      <t xml:space="preserve">  EC97F53A-HI, (Aug. 1999), tables 1 and 3 &lt;http://www.census.gov/epcd/www/ </t>
    </r>
  </si>
  <si>
    <r>
      <t xml:space="preserve">97EC53.HTM&gt;; </t>
    </r>
    <r>
      <rPr>
        <i/>
        <sz val="10"/>
        <rFont val="Times New Roman"/>
        <family val="1"/>
      </rPr>
      <t xml:space="preserve">2002 Economic Census, Real Estate and Rental and Leasing, Geographic Area Series, </t>
    </r>
  </si>
  <si>
    <r>
      <t xml:space="preserve">Hawaii, </t>
    </r>
    <r>
      <rPr>
        <sz val="10"/>
        <rFont val="Times New Roman"/>
        <family val="1"/>
      </rPr>
      <t>EC02-53A-HI, (Dec. 2004), tables 1 and 3 &lt;http://www.census.gov/econ/census02/guide/</t>
    </r>
  </si>
  <si>
    <t>Table 18.22-- REGISTERED TAXICABS AND BICYCLES, BY ISLAND:</t>
  </si>
  <si>
    <t>2004 TO 2006</t>
  </si>
  <si>
    <t>Taxicabs 1/</t>
  </si>
  <si>
    <t>Bicycles and mopeds 2/</t>
  </si>
  <si>
    <t>3/  291</t>
  </si>
  <si>
    <t>3/  250</t>
  </si>
  <si>
    <t>3/  236</t>
  </si>
  <si>
    <t>1,750</t>
  </si>
  <si>
    <t>15</t>
  </si>
  <si>
    <t>1,379</t>
  </si>
  <si>
    <t>1,434</t>
  </si>
  <si>
    <t>1,560</t>
  </si>
  <si>
    <t>4/  278</t>
  </si>
  <si>
    <t xml:space="preserve">1/  Taxicabs are licensed annually, except in Kauai County where registration is not required.  </t>
  </si>
  <si>
    <t>Maui data are for the County of Maui. Oahu data are for fiscal year July 1 to June 30.</t>
  </si>
  <si>
    <t xml:space="preserve">2/  Bicycles with wheels having a diameter of 20 inches or more and all mopeds, both of which </t>
  </si>
  <si>
    <t xml:space="preserve">were formerly licensed on an annual basis, have, since November 1, 1988, been registered biennially; </t>
  </si>
  <si>
    <t>see SLH 1988, Act 264, sec. 1.</t>
  </si>
  <si>
    <t xml:space="preserve">     3/  Total for Maui, Lanai and Molokai; data are not available separately.</t>
  </si>
  <si>
    <t xml:space="preserve">     4/  As of January 1, 1999, bicycles are issued a permanent bicycle tag which is good for the life of</t>
  </si>
  <si>
    <t xml:space="preserve"> the bicycle.</t>
  </si>
  <si>
    <t xml:space="preserve">Source:  Compiled by the Hawaii State Department of Business, Economic Development &amp; Tourism. </t>
  </si>
  <si>
    <t xml:space="preserve">Data provided by the Department of Finance of the Counties of Hawaii, Maui and Kauai, and the </t>
  </si>
  <si>
    <t>Department of Customer Services of the City &amp; County of Honolulu.</t>
  </si>
  <si>
    <t xml:space="preserve">Table 18.21-- DRIVERS INVOLVED IN FATAL CRASHES AND BLOOD ALCOHOL CONCENTRATION                                             </t>
  </si>
  <si>
    <t>(BAC) OF THE DRIVER:  2003 TO 2005</t>
  </si>
  <si>
    <t xml:space="preserve">           [Blood alcohol concentration (BAC) is measured in grams per deciliter (g/dl), one decileter = 1/10 liter. Totals may not equal sum of county</t>
  </si>
  <si>
    <t xml:space="preserve">               totals due to independent rounding. Also, percentages as displayed are calculated from unrounded number of estimated fatalities and</t>
  </si>
  <si>
    <t xml:space="preserve">                    may not equal those calculated from the rounded numbers (especially for counties with very few fatalities]</t>
  </si>
  <si>
    <t>No alcohol                                    BAC = 0.00</t>
  </si>
  <si>
    <t>Any alcohol                                    BAC = 0.01 +</t>
  </si>
  <si>
    <t>BAC = 0.01 - 0.07</t>
  </si>
  <si>
    <t>BAC = 0.08 +</t>
  </si>
  <si>
    <t>All drivers</t>
  </si>
  <si>
    <t>Percent</t>
  </si>
  <si>
    <t xml:space="preserve">     2003, State total  1/</t>
  </si>
  <si>
    <t>Hawaii  1/</t>
  </si>
  <si>
    <t>Honolulu  1/</t>
  </si>
  <si>
    <t>Kauai  1/</t>
  </si>
  <si>
    <t>Maui  1/</t>
  </si>
  <si>
    <t xml:space="preserve">     2004, State total</t>
  </si>
  <si>
    <t>1/ 136</t>
  </si>
  <si>
    <t>1/ 51</t>
  </si>
  <si>
    <t>1/ 10</t>
  </si>
  <si>
    <t>1/ 68</t>
  </si>
  <si>
    <t>1/ 32</t>
  </si>
  <si>
    <t>1/ 3</t>
  </si>
  <si>
    <t>1/ 5</t>
  </si>
  <si>
    <t>1/ 27</t>
  </si>
  <si>
    <t>1/ 77</t>
  </si>
  <si>
    <t>1/ 20</t>
  </si>
  <si>
    <t>1/ 23</t>
  </si>
  <si>
    <t>1/ 4</t>
  </si>
  <si>
    <t>1/ 17</t>
  </si>
  <si>
    <t>1/ 19</t>
  </si>
  <si>
    <t>1/ 76</t>
  </si>
  <si>
    <t>1/ 24</t>
  </si>
  <si>
    <t>1/ 1</t>
  </si>
  <si>
    <t>1/ 22</t>
  </si>
  <si>
    <t>1/ 67</t>
  </si>
  <si>
    <t>1/ 11</t>
  </si>
  <si>
    <t>1/ 33</t>
  </si>
  <si>
    <t>1/ 30</t>
  </si>
  <si>
    <t xml:space="preserve">     2005, State total</t>
  </si>
  <si>
    <t xml:space="preserve">     Source:  U.S. Department of Transportation, National Highway Traffic Safety Administration (NHTSA), National Center for Statistics &amp; Analysis </t>
  </si>
  <si>
    <t>(NCSA), Fatality Analysis Reporting System (FARS) Web-Based Encyclopedia &lt;http://www-fars.nhtsa.dot.gov/finalreport.cfm?title=States&amp;stateid=</t>
  </si>
  <si>
    <t>0&amp;year=2005&amp;title2=Alcohol&gt; accessed January 22, 2007.</t>
  </si>
  <si>
    <r>
      <t xml:space="preserve">     1/ </t>
    </r>
    <r>
      <rPr>
        <i/>
        <sz val="10"/>
        <rFont val="Times New Roman"/>
        <family val="1"/>
      </rPr>
      <t xml:space="preserve"> </t>
    </r>
    <r>
      <rPr>
        <sz val="10"/>
        <rFont val="Times New Roman"/>
        <family val="1"/>
      </rPr>
      <t xml:space="preserve">Revised from previous </t>
    </r>
    <r>
      <rPr>
        <i/>
        <sz val="10"/>
        <rFont val="Times New Roman"/>
        <family val="1"/>
      </rPr>
      <t>Data Book.</t>
    </r>
  </si>
  <si>
    <t xml:space="preserve">Table 18.20-- MAJOR TRAFFIC ACCIDENTS, TRAFFIC INJURIES, AND                                     </t>
  </si>
  <si>
    <t xml:space="preserve">           TRAFFIC DEATHS, 1995 TO 2005, AND BY COUNTY, 2003 TO 2005            </t>
  </si>
  <si>
    <t>Major traffic accidents 1/</t>
  </si>
  <si>
    <t>Persons injured or killed</t>
  </si>
  <si>
    <t>Injured only</t>
  </si>
  <si>
    <t xml:space="preserve">2000 </t>
  </si>
  <si>
    <t>10,663</t>
  </si>
  <si>
    <t>116</t>
  </si>
  <si>
    <t>8,950</t>
  </si>
  <si>
    <t>120</t>
  </si>
  <si>
    <t>11,116</t>
  </si>
  <si>
    <t>117</t>
  </si>
  <si>
    <t>8,928</t>
  </si>
  <si>
    <t>135</t>
  </si>
  <si>
    <t>2/  11,007</t>
  </si>
  <si>
    <t>2/  8,827</t>
  </si>
  <si>
    <t>142</t>
  </si>
  <si>
    <t>2005  3/</t>
  </si>
  <si>
    <t>2/  10,219</t>
  </si>
  <si>
    <t>129</t>
  </si>
  <si>
    <t>2/  8,227</t>
  </si>
  <si>
    <t>140</t>
  </si>
  <si>
    <t>COUNTY:  2003</t>
  </si>
  <si>
    <t xml:space="preserve"> 7,023</t>
  </si>
  <si>
    <t>65</t>
  </si>
  <si>
    <t>5,460</t>
  </si>
  <si>
    <t>79</t>
  </si>
  <si>
    <t xml:space="preserve"> 2,180</t>
  </si>
  <si>
    <t>1,661</t>
  </si>
  <si>
    <t>35</t>
  </si>
  <si>
    <t xml:space="preserve"> 768</t>
  </si>
  <si>
    <t>558</t>
  </si>
  <si>
    <t>1,145</t>
  </si>
  <si>
    <t>1,249</t>
  </si>
  <si>
    <t>16</t>
  </si>
  <si>
    <t>COUNTY:  2004</t>
  </si>
  <si>
    <t>2/  6,935</t>
  </si>
  <si>
    <t>2/  5,347</t>
  </si>
  <si>
    <t>70</t>
  </si>
  <si>
    <t>2/  2,517</t>
  </si>
  <si>
    <t>2/  1,950</t>
  </si>
  <si>
    <t>41</t>
  </si>
  <si>
    <t xml:space="preserve"> 730</t>
  </si>
  <si>
    <t>2/  509</t>
  </si>
  <si>
    <t>825</t>
  </si>
  <si>
    <t>2/  1,021</t>
  </si>
  <si>
    <t>COUNTY:  2005</t>
  </si>
  <si>
    <t>2/  6,824</t>
  </si>
  <si>
    <t>2/  73</t>
  </si>
  <si>
    <t>2/  5,294</t>
  </si>
  <si>
    <t>2/  76</t>
  </si>
  <si>
    <t>Hawaii  3/</t>
  </si>
  <si>
    <t>2/  1,800</t>
  </si>
  <si>
    <t>2/  32</t>
  </si>
  <si>
    <t>2/  1,469</t>
  </si>
  <si>
    <t>2/  39</t>
  </si>
  <si>
    <t>2/  649</t>
  </si>
  <si>
    <t>2/  397</t>
  </si>
  <si>
    <t>2/  945</t>
  </si>
  <si>
    <t>2/  1,064</t>
  </si>
  <si>
    <t>1/  Effective 1991, includes only accidents with damage of $1,000 or more or causing injury or death.</t>
  </si>
  <si>
    <t>Effective June 20, 1995, includes only accidents with damage of $3,000 or more or causing injury or death.</t>
  </si>
  <si>
    <t xml:space="preserve">     3/  For the County of Hawaii, complete data through September, partial data from October through</t>
  </si>
  <si>
    <t>December.</t>
  </si>
  <si>
    <t>Source:  Hawaii State Department of Transportation, Highways Division, records.</t>
  </si>
  <si>
    <r>
      <t xml:space="preserve">     2/  Revised from previous </t>
    </r>
    <r>
      <rPr>
        <i/>
        <sz val="10"/>
        <rFont val="Times New Roman"/>
        <family val="1"/>
      </rPr>
      <t>Data Book</t>
    </r>
    <r>
      <rPr>
        <sz val="10"/>
        <rFont val="Times New Roman"/>
        <family val="1"/>
      </rPr>
      <t>.</t>
    </r>
  </si>
  <si>
    <t xml:space="preserve">Table 18.19-- ROADWAY CONGESTION FOR THE HONOLULU </t>
  </si>
  <si>
    <t>URBANIZED AREA:  2000 TO 2003</t>
  </si>
  <si>
    <t>Population (1,000)</t>
  </si>
  <si>
    <t>Urban area (square miles)</t>
  </si>
  <si>
    <t>Population density (persons/square mile)</t>
  </si>
  <si>
    <t>Peak travelers (1,000)</t>
  </si>
  <si>
    <t>Daily vehicle-miles of travel (1,000)</t>
  </si>
  <si>
    <t xml:space="preserve">   Freeway</t>
  </si>
  <si>
    <t xml:space="preserve">   Principal arterial streets</t>
  </si>
  <si>
    <t xml:space="preserve">   Roadway system</t>
  </si>
  <si>
    <t>Cost components</t>
  </si>
  <si>
    <t xml:space="preserve">   Value of time ($/hour)</t>
  </si>
  <si>
    <t xml:space="preserve">   Commercial cost ($/hour)</t>
  </si>
  <si>
    <t xml:space="preserve">   Fuel cost ($/gallon)</t>
  </si>
  <si>
    <t>Annual delay (person-hours)  1/</t>
  </si>
  <si>
    <t xml:space="preserve">   Total (1,000)</t>
  </si>
  <si>
    <t xml:space="preserve">   Per peak traveler  2/</t>
  </si>
  <si>
    <t xml:space="preserve">   Per person</t>
  </si>
  <si>
    <t>Number of daily rush hours  3/</t>
  </si>
  <si>
    <t xml:space="preserve">Annual excess fuel consumed  4/ </t>
  </si>
  <si>
    <t xml:space="preserve">   Total (million gallons)</t>
  </si>
  <si>
    <t xml:space="preserve">   Per peak traveler (gallons)</t>
  </si>
  <si>
    <t xml:space="preserve">   Per person (gallons)</t>
  </si>
  <si>
    <t>Congestion cost  5/</t>
  </si>
  <si>
    <t xml:space="preserve">   Total ($ million)</t>
  </si>
  <si>
    <t xml:space="preserve">   Per peak traveler ($)</t>
  </si>
  <si>
    <t xml:space="preserve">   Per person ($)</t>
  </si>
  <si>
    <t xml:space="preserve">     1/  Travel time above that needed to complete a trip at free-flow speeds.</t>
  </si>
  <si>
    <t xml:space="preserve">     2/  Extra travel time for peak period travel during the year divided by the number of travelers who begin a</t>
  </si>
  <si>
    <t>trip during the peak period (6 to 9 a.m. and 4 to 7 p.m.). Free-flow speeds (60 mph on freeways and 35 mph</t>
  </si>
  <si>
    <t>on principal arterials) are used as the comparison threshold.</t>
  </si>
  <si>
    <t xml:space="preserve">     3/  Time when system might have congestion. </t>
  </si>
  <si>
    <t xml:space="preserve">     4/  Increased fuel consumption due to travel in congested conditions rather than free-flow conditions.</t>
  </si>
  <si>
    <t xml:space="preserve">     5/  Value of travel time delay (estimated at $13.45 per hour of person travel and $71.05 per hour of truck time)</t>
  </si>
  <si>
    <t>and excess fuel consumption (estimated using state average cost per gallon).</t>
  </si>
  <si>
    <t>2006  3/</t>
  </si>
  <si>
    <r>
      <t xml:space="preserve">     3/  Preliminary estimate</t>
    </r>
    <r>
      <rPr>
        <i/>
        <sz val="10"/>
        <rFont val="Times New Roman"/>
        <family val="1"/>
      </rPr>
      <t>.</t>
    </r>
  </si>
  <si>
    <t>Cargo (U.S. tons)  2/</t>
  </si>
  <si>
    <t>3/ 8,930,718</t>
  </si>
  <si>
    <t>3/ 6,396,066</t>
  </si>
  <si>
    <t>Kona 4/</t>
  </si>
  <si>
    <t>Princeville  5/</t>
  </si>
  <si>
    <t>1/  Revenue and non-revenue, excluding Military Airlift Command (MAC).  Preliminary estimate.</t>
  </si>
  <si>
    <t>2/  Preliminary estimate.</t>
  </si>
  <si>
    <t>3/  Excludes overseas passengers in transit (112,158 passing through Honolulu International Airport).</t>
  </si>
  <si>
    <t>4/  Formerly Keahole Airport.</t>
  </si>
  <si>
    <t>5/  Leased by the State of Hawaii.</t>
  </si>
  <si>
    <t>1/  Preliminary estimate.</t>
  </si>
  <si>
    <t>for Honolulu, HI" &lt;http://mobility.tamu.edu/ums/congestion_data/west_map.stm&gt; and "National Congestion</t>
  </si>
  <si>
    <t>Tables", tables 2 and 4 &lt;http://mobility.tamu.edu/ums/congestion_data/national_congestion_tables.stm&gt;</t>
  </si>
  <si>
    <t>accessed June 27, 2007.</t>
  </si>
  <si>
    <r>
      <t xml:space="preserve">     Source:  Texas Transportation Institute, </t>
    </r>
    <r>
      <rPr>
        <i/>
        <sz val="10"/>
        <rFont val="Times New Roman"/>
        <family val="1"/>
      </rPr>
      <t xml:space="preserve">2005 Annual Urban Mobility Report, </t>
    </r>
    <r>
      <rPr>
        <sz val="10"/>
        <rFont val="Times New Roman"/>
        <family val="1"/>
      </rPr>
      <t>"The Mobility Data</t>
    </r>
  </si>
  <si>
    <t xml:space="preserve">Table 18.18-- TOTAL 24-HOUR TRAFFIC VOLUMES AT SELECTED </t>
  </si>
  <si>
    <t>OAHU SURVEY SITES:  2004 TO 2006</t>
  </si>
  <si>
    <t>Site</t>
  </si>
  <si>
    <t>Source:  Hawaii State Department of Transportation, Highways Division, Planning Branch, records.</t>
  </si>
  <si>
    <t xml:space="preserve">Table 18.17-- MOTOR VEHICLE FUEL CONSUMPTION AND VEHICLE MILES, </t>
  </si>
  <si>
    <t>1990 TO 2006, AND BY COUNTY, 2005 AND 2006</t>
  </si>
  <si>
    <t>Highway fuel consumption 1/</t>
  </si>
  <si>
    <t>Vehicle miles of travel</t>
  </si>
  <si>
    <t>Year and county</t>
  </si>
  <si>
    <t>Total                        (1,000 gallons)</t>
  </si>
  <si>
    <t>Gallons per vehicle 2/</t>
  </si>
  <si>
    <t>Total                  (millions)</t>
  </si>
  <si>
    <t>Per                    vehicle 2/</t>
  </si>
  <si>
    <t>COUNTY:  2006</t>
  </si>
  <si>
    <t>1/  Includes gasoline, diesel oil, and butane gas.</t>
  </si>
  <si>
    <t xml:space="preserve">2/  Based on motor vehicle total by county of inspection; includes both taxable and nontaxable    </t>
  </si>
  <si>
    <t xml:space="preserve">vehicles, and all military nonresident exempt vehicles.  Data include passenger cars, buses, trucks, </t>
  </si>
  <si>
    <t>and motorcycles but exclude trailers and semi-trailers.</t>
  </si>
  <si>
    <t>Table 18.16-- HAWAII DRIVERS LICENSES IN FORCE, BY AGE</t>
  </si>
  <si>
    <t>AND SEX:  2005 AND 2006</t>
  </si>
  <si>
    <t>Both sexes</t>
  </si>
  <si>
    <t>Male</t>
  </si>
  <si>
    <t>Female</t>
  </si>
  <si>
    <t>Years of age</t>
  </si>
  <si>
    <t xml:space="preserve">     Total</t>
  </si>
  <si>
    <t>15 to 19</t>
  </si>
  <si>
    <t>20 to 24</t>
  </si>
  <si>
    <t>25 to 29</t>
  </si>
  <si>
    <t>30 to 34</t>
  </si>
  <si>
    <t>35 to 39</t>
  </si>
  <si>
    <t>40 to 44</t>
  </si>
  <si>
    <t>45 to 49</t>
  </si>
  <si>
    <t>50 to 54</t>
  </si>
  <si>
    <t>55 to 59</t>
  </si>
  <si>
    <t>60 to 64</t>
  </si>
  <si>
    <t>65 to 69</t>
  </si>
  <si>
    <t>70 to 74</t>
  </si>
  <si>
    <t>75 to 79</t>
  </si>
  <si>
    <t>80 to 84</t>
  </si>
  <si>
    <t>85 to 89</t>
  </si>
  <si>
    <t>90 to 94</t>
  </si>
  <si>
    <t>95 to 99</t>
  </si>
  <si>
    <t>Source:  Hawaii State Department of Transportation, Motor Vehicle Safety, records.</t>
  </si>
  <si>
    <t>Table 18.15-- HAWAII DRIVERS LICENSES IN FORCE, BY COUNTY:</t>
  </si>
  <si>
    <t>State                         total</t>
  </si>
  <si>
    <t>City and County of Honolulu</t>
  </si>
  <si>
    <t>County                of                  Hawaii</t>
  </si>
  <si>
    <t>County                of                 Kauai</t>
  </si>
  <si>
    <t>County                of                   Maui</t>
  </si>
  <si>
    <t>Table 18.14-- NEW RETAIL CAR AND LIGHT TRUCK (VAN)</t>
  </si>
  <si>
    <t>REGISTRATIONS, BY PLACE OF MANUFACTURE:  2004 TO 2006</t>
  </si>
  <si>
    <t>[Excludes U-drive/Fleet sales]</t>
  </si>
  <si>
    <t>Type and place of manufacture</t>
  </si>
  <si>
    <t xml:space="preserve">    Total</t>
  </si>
  <si>
    <t>Car</t>
  </si>
  <si>
    <t>Light truck</t>
  </si>
  <si>
    <t>Chrysler, Ford, General Motors</t>
  </si>
  <si>
    <t>Japanese</t>
  </si>
  <si>
    <t>European</t>
  </si>
  <si>
    <t>Korean</t>
  </si>
  <si>
    <t>First Quarter Edition 2005; 2006 Annual Yearbook Edition And 1st Quarter, 2006; and</t>
  </si>
  <si>
    <t>2007 Edition 1.</t>
  </si>
  <si>
    <r>
      <t xml:space="preserve">     1/  Revised from previous </t>
    </r>
    <r>
      <rPr>
        <i/>
        <sz val="10"/>
        <rFont val="Times New Roman"/>
        <family val="1"/>
      </rPr>
      <t>Data Book,</t>
    </r>
    <r>
      <rPr>
        <sz val="10"/>
        <rFont val="Times New Roman"/>
        <family val="1"/>
      </rPr>
      <t xml:space="preserve"> according to </t>
    </r>
    <r>
      <rPr>
        <i/>
        <sz val="10"/>
        <rFont val="Times New Roman"/>
        <family val="1"/>
      </rPr>
      <t xml:space="preserve">HawaiiDealer, 2007 Edition 1. </t>
    </r>
  </si>
  <si>
    <r>
      <t xml:space="preserve">     Source:  Hawaii Automobile Dealers Association, </t>
    </r>
    <r>
      <rPr>
        <i/>
        <sz val="10"/>
        <rFont val="Times New Roman"/>
        <family val="1"/>
      </rPr>
      <t xml:space="preserve">HawaiiDealer, Yearbook Edition / </t>
    </r>
  </si>
  <si>
    <t>Table 18.13-- NEW RETAIL CAR AND LIGHT TRUCK (VAN)</t>
  </si>
  <si>
    <t>REGISTRATIONS, BY NAMEPLATE:  2004 TO 2006</t>
  </si>
  <si>
    <t>Nameplate</t>
  </si>
  <si>
    <t>1/  65,882</t>
  </si>
  <si>
    <t>Toyota</t>
  </si>
  <si>
    <t>2/  17,512</t>
  </si>
  <si>
    <t>2/  17,919</t>
  </si>
  <si>
    <t>Honda</t>
  </si>
  <si>
    <t>Nissan</t>
  </si>
  <si>
    <t>Ford</t>
  </si>
  <si>
    <t>Chevrolet</t>
  </si>
  <si>
    <t>Dodge</t>
  </si>
  <si>
    <t>Mazda</t>
  </si>
  <si>
    <t>Lexus</t>
  </si>
  <si>
    <t>Mercedes</t>
  </si>
  <si>
    <t>Hyundai</t>
  </si>
  <si>
    <t>Kia</t>
  </si>
  <si>
    <t>BMW</t>
  </si>
  <si>
    <t>Volkswagen</t>
  </si>
  <si>
    <t>Acura</t>
  </si>
  <si>
    <t>Jeep</t>
  </si>
  <si>
    <t>GMC</t>
  </si>
  <si>
    <t>Chrysler</t>
  </si>
  <si>
    <t>Saturn</t>
  </si>
  <si>
    <t>All others</t>
  </si>
  <si>
    <t>was revised to 70,457, but no revised nameplate figures were provided.</t>
  </si>
  <si>
    <t xml:space="preserve">     2/  Toyota/Scion.</t>
  </si>
  <si>
    <r>
      <t xml:space="preserve">     1/  In the </t>
    </r>
    <r>
      <rPr>
        <i/>
        <sz val="10"/>
        <rFont val="Times New Roman"/>
        <family val="1"/>
      </rPr>
      <t xml:space="preserve">HawaiiDealer, 2006 Annual Yearbook Edition And 1st Quarter, 2006, </t>
    </r>
    <r>
      <rPr>
        <sz val="10"/>
        <rFont val="Times New Roman"/>
        <family val="1"/>
      </rPr>
      <t>the 2004 total</t>
    </r>
  </si>
  <si>
    <r>
      <t xml:space="preserve">     Source:  Hawaii Automobile Dealers Association, </t>
    </r>
    <r>
      <rPr>
        <i/>
        <sz val="10"/>
        <rFont val="Times New Roman"/>
        <family val="1"/>
      </rPr>
      <t>HawaiiDealer</t>
    </r>
    <r>
      <rPr>
        <sz val="10"/>
        <rFont val="Times New Roman"/>
        <family val="1"/>
      </rPr>
      <t xml:space="preserve">, </t>
    </r>
    <r>
      <rPr>
        <i/>
        <sz val="10"/>
        <rFont val="Times New Roman"/>
        <family val="1"/>
      </rPr>
      <t xml:space="preserve">Yearbook Edition / </t>
    </r>
  </si>
  <si>
    <t xml:space="preserve">Table 18.12-- NEW RETAIL CAR AND LIGHT TRUCK (VAN) </t>
  </si>
  <si>
    <t>REGISTRATIONS:  1989 TO 2006</t>
  </si>
  <si>
    <t>1/  70,268</t>
  </si>
  <si>
    <r>
      <t xml:space="preserve">     1/  Revised from previous</t>
    </r>
    <r>
      <rPr>
        <i/>
        <sz val="10"/>
        <rFont val="Times New Roman"/>
        <family val="1"/>
      </rPr>
      <t xml:space="preserve"> Data Book.</t>
    </r>
  </si>
  <si>
    <r>
      <t xml:space="preserve">     Source:  Hawaii Automobile Dealers Association, </t>
    </r>
    <r>
      <rPr>
        <i/>
        <sz val="10"/>
        <rFont val="Times New Roman"/>
        <family val="1"/>
      </rPr>
      <t xml:space="preserve">HawaiiDealer 2007 Edition 1, </t>
    </r>
    <r>
      <rPr>
        <sz val="10"/>
        <rFont val="Times New Roman"/>
        <family val="1"/>
      </rPr>
      <t>and records.</t>
    </r>
  </si>
  <si>
    <t>Table 18.11-- TRUCK CHARACTERISTICS:  1987 TO 2002</t>
  </si>
  <si>
    <t>Percent of category</t>
  </si>
  <si>
    <t>Category                                                                 (100 percent)</t>
  </si>
  <si>
    <t>Selected characteristic</t>
  </si>
  <si>
    <t>Total trucks (1,000)</t>
  </si>
  <si>
    <t>Business  1/</t>
  </si>
  <si>
    <t>Personal transportation</t>
  </si>
  <si>
    <t xml:space="preserve">    2/  70.1</t>
  </si>
  <si>
    <t>Body type</t>
  </si>
  <si>
    <t>Pickup, mini-van,</t>
  </si>
  <si>
    <t>other light van,</t>
  </si>
  <si>
    <t xml:space="preserve">  and sport utility</t>
  </si>
  <si>
    <t>Vehicle size</t>
  </si>
  <si>
    <t>Light</t>
  </si>
  <si>
    <t>Annual miles</t>
  </si>
  <si>
    <t>Less than 10,000  3/</t>
  </si>
  <si>
    <t xml:space="preserve">    2/  44.3</t>
  </si>
  <si>
    <t>Model year</t>
  </si>
  <si>
    <t>Over 4 years old</t>
  </si>
  <si>
    <t>Vehicle acquisition</t>
  </si>
  <si>
    <t>New</t>
  </si>
  <si>
    <t>Truck type</t>
  </si>
  <si>
    <t>Single-unit, 2 axles  4/</t>
  </si>
  <si>
    <t>Range of operation</t>
  </si>
  <si>
    <t>50 miles or less</t>
  </si>
  <si>
    <t xml:space="preserve">    2/  81.2</t>
  </si>
  <si>
    <t>Fuel type</t>
  </si>
  <si>
    <t xml:space="preserve">  Gasoline</t>
  </si>
  <si>
    <t xml:space="preserve">     1/  Comparability of estimates may vary across survey years due to changes in category definitions.</t>
  </si>
  <si>
    <t xml:space="preserve">     3/  Includes vehicles not in use.</t>
  </si>
  <si>
    <t xml:space="preserve">     4/  Excludes truck-tractors not in use.</t>
  </si>
  <si>
    <t>TC92-T-12 (December 1994), table 2 &lt;http://www.census.gov/prod/1/trans/92trkinv/tct12.pdf&gt;;</t>
  </si>
  <si>
    <t>&lt;http://www.census.gov/svsd/www/02vehinv.html&gt; accessed May 12, 2005.</t>
  </si>
  <si>
    <r>
      <t xml:space="preserve">     2/  Revised from pervious </t>
    </r>
    <r>
      <rPr>
        <i/>
        <sz val="10"/>
        <rFont val="Times New Roman"/>
        <family val="1"/>
      </rPr>
      <t>Data Book.</t>
    </r>
  </si>
  <si>
    <r>
      <t xml:space="preserve">     Source:  U.S. Bureau</t>
    </r>
    <r>
      <rPr>
        <i/>
        <sz val="10"/>
        <rFont val="Times New Roman"/>
        <family val="0"/>
      </rPr>
      <t xml:space="preserve"> </t>
    </r>
    <r>
      <rPr>
        <sz val="10"/>
        <rFont val="Times New Roman"/>
        <family val="1"/>
      </rPr>
      <t>of the Census,</t>
    </r>
    <r>
      <rPr>
        <i/>
        <sz val="10"/>
        <rFont val="Times New Roman"/>
        <family val="0"/>
      </rPr>
      <t xml:space="preserve"> Truck Inventory and Use Survey, 1992 Census of Transportation, </t>
    </r>
  </si>
  <si>
    <r>
      <t xml:space="preserve">U.S. Census Bureau, </t>
    </r>
    <r>
      <rPr>
        <i/>
        <sz val="10"/>
        <rFont val="Times New Roman"/>
        <family val="1"/>
      </rPr>
      <t xml:space="preserve">2002 Economic Census, Vehicle Inventory and Use Survey, </t>
    </r>
  </si>
  <si>
    <r>
      <t xml:space="preserve">Geographic Area Series, Hawaii, </t>
    </r>
    <r>
      <rPr>
        <sz val="10"/>
        <rFont val="Times New Roman"/>
        <family val="1"/>
      </rPr>
      <t>EC02TV-HI (October 2004), tables 1a and 2a</t>
    </r>
  </si>
  <si>
    <t>Table 18.10-- VEHICLES AVAILABLE TO OCCUPIED HOUSING UNITS,                      BY COUNTY:  2000</t>
  </si>
  <si>
    <t>Vehicles available</t>
  </si>
  <si>
    <r>
      <t xml:space="preserve">        The chief source for transportation statistics is the Hawaii State Department of Transportation’s Highways, Harbors and Airports Divisions, and the Motor Vehicle Safety Office.  Other sources include the U.S. Coast Guard, Federal Aviation Administration, Federal Highway Administration, Army Corps of Engineers</t>
    </r>
    <r>
      <rPr>
        <sz val="12"/>
        <color indexed="8"/>
        <rFont val="Times New Roman"/>
        <family val="1"/>
      </rPr>
      <t xml:space="preserve">, the U.S. Census Bureau, </t>
    </r>
    <r>
      <rPr>
        <sz val="12"/>
        <rFont val="Times New Roman"/>
        <family val="1"/>
      </rPr>
      <t xml:space="preserve">Honolulu Public Transit Authority, county finance departments, Hawaii Automobile Dealers Association, and individual transportation companies.  Data for the entire period of record through 1976 appear in </t>
    </r>
    <r>
      <rPr>
        <i/>
        <sz val="12"/>
        <rFont val="Times New Roman"/>
        <family val="1"/>
      </rPr>
      <t>Historical Statistics of Hawaii</t>
    </r>
    <r>
      <rPr>
        <sz val="12"/>
        <rFont val="Times New Roman"/>
        <family val="1"/>
      </rPr>
      <t xml:space="preserve">, Section 17.  Another source of long-term trend information is </t>
    </r>
    <r>
      <rPr>
        <i/>
        <sz val="12"/>
        <rFont val="Times New Roman"/>
        <family val="1"/>
      </rPr>
      <t>What People Paid to Travel</t>
    </r>
    <r>
      <rPr>
        <sz val="12"/>
        <rFont val="Times New Roman"/>
        <family val="1"/>
      </rPr>
      <t xml:space="preserve">, published by the Hawaiian Historical Society in 1991.  Similar statistics for other areas are reported in the </t>
    </r>
    <r>
      <rPr>
        <i/>
        <sz val="12"/>
        <rFont val="Times New Roman"/>
        <family val="1"/>
      </rPr>
      <t>Statistical Abstract of the United States:  2007</t>
    </r>
    <r>
      <rPr>
        <sz val="12"/>
        <rFont val="Times New Roman"/>
        <family val="1"/>
      </rPr>
      <t>, Section 23.</t>
    </r>
  </si>
  <si>
    <t>State</t>
  </si>
  <si>
    <t>Kalawao</t>
  </si>
  <si>
    <t>Occupied units</t>
  </si>
  <si>
    <t>None</t>
  </si>
  <si>
    <t>3 or more</t>
  </si>
  <si>
    <t xml:space="preserve">     Source:  U.S. Census Bureau, Census 2000, Table DP-4, Profile of Selected Housing Characteristics:  2000.</t>
  </si>
  <si>
    <t>Table 18.09-- VEHICLE REGISTRATION, BY TAXATION STATUS,</t>
  </si>
  <si>
    <t>BY COUNTY:  2006</t>
  </si>
  <si>
    <t>[Includes vehicles registered but subsequently scrapped or shipped out of State.  Excludes             trailers, semi-trailers and motorcycles]</t>
  </si>
  <si>
    <t>Taxation status</t>
  </si>
  <si>
    <t>County                                 of                                    Hawaii</t>
  </si>
  <si>
    <t>County                          of                           Kauai</t>
  </si>
  <si>
    <t>County                        of                         Maui</t>
  </si>
  <si>
    <t>Total registered</t>
  </si>
  <si>
    <t>Taxable vehicles</t>
  </si>
  <si>
    <t>Exempt vehicles</t>
  </si>
  <si>
    <t>Federal government</t>
  </si>
  <si>
    <t>State government</t>
  </si>
  <si>
    <t>County government</t>
  </si>
  <si>
    <t>Fire department</t>
  </si>
  <si>
    <t>Police department</t>
  </si>
  <si>
    <t>Consulates</t>
  </si>
  <si>
    <t>56</t>
  </si>
  <si>
    <t>Disabled veterans</t>
  </si>
  <si>
    <t>Military non-resident</t>
  </si>
  <si>
    <t>Farm</t>
  </si>
  <si>
    <t>Horseless carriage</t>
  </si>
  <si>
    <t>Electric vehicles</t>
  </si>
  <si>
    <t>27</t>
  </si>
  <si>
    <t>Source:  Hawaii State Department of Transportation, Motor Vehicle Safety Office, records.</t>
  </si>
  <si>
    <t>Table 18.08-- VEHICLE REGISTRATION, BY TYPE OF VEHICLE,</t>
  </si>
  <si>
    <t>[Taxable and exempt vehicles. Includes vehicles registered but subsequently scrapped or shipped out of State]</t>
  </si>
  <si>
    <t>Type of vehicle</t>
  </si>
  <si>
    <t>State               total</t>
  </si>
  <si>
    <t>County                 of                                    Hawaii</t>
  </si>
  <si>
    <t>County           of                   Kauai</t>
  </si>
  <si>
    <t>County            of                 Maui</t>
  </si>
  <si>
    <t>All vehicles</t>
  </si>
  <si>
    <t>Motor vehicles</t>
  </si>
  <si>
    <t>Passenger vehicles 1/</t>
  </si>
  <si>
    <t>Ambulances</t>
  </si>
  <si>
    <t>Buses</t>
  </si>
  <si>
    <t>Trucks 1/</t>
  </si>
  <si>
    <t>Truck tractors</t>
  </si>
  <si>
    <t>Truck cranes</t>
  </si>
  <si>
    <t>Motorcycles, motorscooters 2/</t>
  </si>
  <si>
    <t>Trailers and semi-trailers</t>
  </si>
  <si>
    <t>1/  Vans, pickups, and other trucks under 6,500 lb. in personal use, legally classified as passenger</t>
  </si>
  <si>
    <t>vehicles, are included in the totals for trucks.</t>
  </si>
  <si>
    <t>2/ Excluding mopeds (1.5 HP or less), which are legally classified as bicycles.</t>
  </si>
  <si>
    <t>Table 18.07--  MOTOR VEHICLES REGISTERED, BY COUNTY:</t>
  </si>
  <si>
    <t>1995 TO 2006</t>
  </si>
  <si>
    <t xml:space="preserve">[Taxable and exempt vehicles.  Includes passenger cars, ambulances, buses, trucks, motorcycles </t>
  </si>
  <si>
    <t>and vehicles registered but subsequently scrapped or shipped out of State.  Excludes</t>
  </si>
  <si>
    <t>trailers and semi-trailers]</t>
  </si>
  <si>
    <t>State                 total</t>
  </si>
  <si>
    <t>County                   of                         Hawaii</t>
  </si>
  <si>
    <t>County               of                     Kauai</t>
  </si>
  <si>
    <t>County               of                    Maui</t>
  </si>
  <si>
    <t>Table 18.06-- VEHICLE REGISTRATION, BY TYPE OF VEHICLE:</t>
  </si>
  <si>
    <t>1996 TO 2006</t>
  </si>
  <si>
    <t>[Taxable and exempt vehicles.  Includes vehicles registered but subsequently scrapped or shipped                                      out of State]</t>
  </si>
  <si>
    <t>All          vehicles          registered</t>
  </si>
  <si>
    <t>All                   motor           vehicles</t>
  </si>
  <si>
    <t>Ambu-               lances,                   hearses,                patrol                  wagons</t>
  </si>
  <si>
    <t>Motor vehicles -- continued</t>
  </si>
  <si>
    <t>Truck                    tractors,                   tow                        trucks</t>
  </si>
  <si>
    <t>Truck            crane,                    misc.</t>
  </si>
  <si>
    <t>Motor-           cycles,              motor-           scooters 2/</t>
  </si>
  <si>
    <t>Trailers               and                   semi-                trailers</t>
  </si>
  <si>
    <t>2/  Excluding mopeds (1.5 HP or less), which are legally classified as bicycles.</t>
  </si>
  <si>
    <t>Table 18.05-- HIGHWAY TUNNEL LENGTHS:  DECEMBER 31, 2006</t>
  </si>
  <si>
    <t>Island and name of tunnel</t>
  </si>
  <si>
    <t>Pali, Honolulu side</t>
  </si>
  <si>
    <t>to Honolulu</t>
  </si>
  <si>
    <t>from Honolulu</t>
  </si>
  <si>
    <t>Pali, Kailua side</t>
  </si>
  <si>
    <t>Wilson</t>
  </si>
  <si>
    <t>H-3</t>
  </si>
  <si>
    <t>H-3, Hospital Rock</t>
  </si>
  <si>
    <t>Middle Street</t>
  </si>
  <si>
    <t>Olowalu</t>
  </si>
  <si>
    <t>Kipu-Mahaulepu (private road)</t>
  </si>
  <si>
    <t xml:space="preserve">Source:  Hawaii State Department of Transportation, Highways Division, records; McBryde Sugar </t>
  </si>
  <si>
    <t>Plantation, records.</t>
  </si>
  <si>
    <t>Table 18.04-- CONDITION OF BRIDGES:  2001 TO 2006</t>
  </si>
  <si>
    <t>Deficient and obsolete</t>
  </si>
  <si>
    <t>Structurally              deficient 1/</t>
  </si>
  <si>
    <t>Functionally              obsolete 2/</t>
  </si>
  <si>
    <t>Area</t>
  </si>
  <si>
    <t>Number of bridges</t>
  </si>
  <si>
    <t>U.S.</t>
  </si>
  <si>
    <t>28.0</t>
  </si>
  <si>
    <t>14.2</t>
  </si>
  <si>
    <t>13.8</t>
  </si>
  <si>
    <t>50.1</t>
  </si>
  <si>
    <t>18.0</t>
  </si>
  <si>
    <t>32.1</t>
  </si>
  <si>
    <t>27.6</t>
  </si>
  <si>
    <t>47.9</t>
  </si>
  <si>
    <t>15.7</t>
  </si>
  <si>
    <t>32.2</t>
  </si>
  <si>
    <t>27.2</t>
  </si>
  <si>
    <t>13.5</t>
  </si>
  <si>
    <t>13.7</t>
  </si>
  <si>
    <t>46.7</t>
  </si>
  <si>
    <t>14.1</t>
  </si>
  <si>
    <t>32.5</t>
  </si>
  <si>
    <t>26.7</t>
  </si>
  <si>
    <t>13.1</t>
  </si>
  <si>
    <t>13.6</t>
  </si>
  <si>
    <t>26.3</t>
  </si>
  <si>
    <t>12.8</t>
  </si>
  <si>
    <t>46.6</t>
  </si>
  <si>
    <t>14.5</t>
  </si>
  <si>
    <t>25.8</t>
  </si>
  <si>
    <t>12.4</t>
  </si>
  <si>
    <t>13.4</t>
  </si>
  <si>
    <t>46.2</t>
  </si>
  <si>
    <t>14.0</t>
  </si>
  <si>
    <t xml:space="preserve">     1/  Bridges are structurally deficient if they have been restricted to light vehicles, require immediate</t>
  </si>
  <si>
    <t>rehabilitation to remain open, or are closed.</t>
  </si>
  <si>
    <t xml:space="preserve">     2/  Bridges are functionally obsolete if they have deck geometry, load carrying capacity, clearance or</t>
  </si>
  <si>
    <t>approach roadway alignment that no longer meet the criteria for the system of which the bridge is a part.</t>
  </si>
  <si>
    <t xml:space="preserve">     Source:  U.S. Department of Transportation, Federal Highway Administration, Bridge Technology</t>
  </si>
  <si>
    <t>&lt;http://www.fhwa.dot.gov/bridge/deficient.htm&gt; accessed March 20, 2007; calculations by the Hawaii State</t>
  </si>
  <si>
    <t>Table 18.03-- HIGHWAY BRIDGES, BY ISLAND:  DECEMBER 31, 2006</t>
  </si>
  <si>
    <t>Longest bridge</t>
  </si>
  <si>
    <t>Highest bridge</t>
  </si>
  <si>
    <t>Number       of       bridges 1/</t>
  </si>
  <si>
    <t>Location</t>
  </si>
  <si>
    <t>Length           (feet)</t>
  </si>
  <si>
    <t>Height           (feet)</t>
  </si>
  <si>
    <t>Airport Viaduct</t>
  </si>
  <si>
    <t>Nanue</t>
  </si>
  <si>
    <t>Hakalau</t>
  </si>
  <si>
    <t>Honokahua</t>
  </si>
  <si>
    <t>Uaoa</t>
  </si>
  <si>
    <t>Manawainui</t>
  </si>
  <si>
    <t>Kipapa</t>
  </si>
  <si>
    <t>Hanamaulu</t>
  </si>
  <si>
    <t>Wahiawa, Koloa</t>
  </si>
  <si>
    <t>1/  Limited to bridges under State jurisdiction and longer than 20 feet.</t>
  </si>
  <si>
    <t>Table 18.02-- LENGTH OF STREETS AND HIGHWAYS, PAVED AND</t>
  </si>
  <si>
    <t xml:space="preserve"> UNPAVED, BY ISLAND:  DECEMBER 31, 2004 TO 2006</t>
  </si>
  <si>
    <t>[Excludes private roads and military roads not regularly open to public use]</t>
  </si>
  <si>
    <t>Paved</t>
  </si>
  <si>
    <t>Total                 mileage</t>
  </si>
  <si>
    <t>Freeways</t>
  </si>
  <si>
    <t>Unpaved</t>
  </si>
  <si>
    <t>88.55</t>
  </si>
  <si>
    <t>88.53</t>
  </si>
  <si>
    <t>Table 18.01-- HIGHWAY DISTANCES:  2006</t>
  </si>
  <si>
    <t>Route</t>
  </si>
  <si>
    <t>Statute miles</t>
  </si>
  <si>
    <t>HAWAII</t>
  </si>
  <si>
    <t>MOLOKAI</t>
  </si>
  <si>
    <t>Hilo-Lyman Field</t>
  </si>
  <si>
    <t>Kaunakakai-Sheraton Hotel</t>
  </si>
  <si>
    <t>Hilo-Kalapana</t>
  </si>
  <si>
    <t>Kaunakakai-Maunaloa</t>
  </si>
  <si>
    <t>Hilo-Mauna Kea summit</t>
  </si>
  <si>
    <t>Kaunakakai-Airport</t>
  </si>
  <si>
    <t>Hilo-Mauna Loa summit</t>
  </si>
  <si>
    <t>Kaunakakai-Halawa</t>
  </si>
  <si>
    <t>Hilo-Volcano House</t>
  </si>
  <si>
    <t>Airport-Sheraton Hotel</t>
  </si>
  <si>
    <t>Hilo-Kailua, via Naalehu</t>
  </si>
  <si>
    <t>Hilo-Kailua, via Saddle Rd.</t>
  </si>
  <si>
    <t>OAHU 1/</t>
  </si>
  <si>
    <t>Hilo-Kailua, via Hamakua</t>
  </si>
  <si>
    <t>Hilo-Waimea, via Saddle Rd.</t>
  </si>
  <si>
    <t>Honolulu-Ala Moana Center</t>
  </si>
  <si>
    <t>Hilo-Waimea, via Hamakua</t>
  </si>
  <si>
    <t>Honolulu-UH, via King Street</t>
  </si>
  <si>
    <t>Hilo-Upolu Pt., via Hamakua</t>
  </si>
  <si>
    <t>Honolulu-Waikiki</t>
  </si>
  <si>
    <t>Hilo-Kawaihae, via Hamakua</t>
  </si>
  <si>
    <t>Honolulu-Waimanalo, via Koko Head</t>
  </si>
  <si>
    <t>Waimea-Hawi</t>
  </si>
  <si>
    <t>Honolulu-Waimanalo, via Nuuanu</t>
  </si>
  <si>
    <t>Waimea-Kawaihae</t>
  </si>
  <si>
    <t>Honolulu-Kailua, via Nuuanu</t>
  </si>
  <si>
    <t>Kawaihae-Hawi</t>
  </si>
  <si>
    <t>Honolulu-Kaneohe, via Kalihi</t>
  </si>
  <si>
    <t>Kawaihae-Kailua</t>
  </si>
  <si>
    <t>Honolulu-Kahuku, via Kahaluu</t>
  </si>
  <si>
    <t>Kailua-Keahole Airport</t>
  </si>
  <si>
    <t>Honolulu-Kahuku, via Wahiawa</t>
  </si>
  <si>
    <t>Kailua-Keauhou</t>
  </si>
  <si>
    <t>Honolulu-Kaena Pt., via Wahiawa</t>
  </si>
  <si>
    <t>Honolulu-Kaena Pt., via Waianae</t>
  </si>
  <si>
    <t>MAUI</t>
  </si>
  <si>
    <t>Honolulu-Wahiawa</t>
  </si>
  <si>
    <t>Honolulu-Pearl Harbor Shipyard</t>
  </si>
  <si>
    <t>Wailuku-Kahului</t>
  </si>
  <si>
    <t>Honolulu-Honolulu Airport</t>
  </si>
  <si>
    <t>Wailuku-Kahului Airport</t>
  </si>
  <si>
    <t>Waikiki-UH, via Kapahulu</t>
  </si>
  <si>
    <t>Wailuku-Hana, via Keanae</t>
  </si>
  <si>
    <t>Waikiki-Honolulu Airport</t>
  </si>
  <si>
    <t>Wailuku-Hana, via Kaupo</t>
  </si>
  <si>
    <t>Waimanalo-Kahuku</t>
  </si>
  <si>
    <t>Wailuku-Haleakala summit</t>
  </si>
  <si>
    <t>Circle island, via Makapuu</t>
  </si>
  <si>
    <t>Wailuku-Makena</t>
  </si>
  <si>
    <t>Circle island, via Nuuanu Pali</t>
  </si>
  <si>
    <t>Wailuku-Lahaina, via Kahakuloa</t>
  </si>
  <si>
    <t>Wailuku-Lahaina, via Olowalu</t>
  </si>
  <si>
    <t>KAUAI</t>
  </si>
  <si>
    <t>Kahului-Kihei</t>
  </si>
  <si>
    <t>Lahaina-Wailea</t>
  </si>
  <si>
    <t>Lihue-Haena</t>
  </si>
  <si>
    <t>Lahaina-Napili</t>
  </si>
  <si>
    <t>Lihue-Wailua</t>
  </si>
  <si>
    <t>Lahaina-Kaanapali</t>
  </si>
  <si>
    <t>Lihue-Lihue Airport</t>
  </si>
  <si>
    <t>Lihue-Poipu</t>
  </si>
  <si>
    <t>LANAI</t>
  </si>
  <si>
    <t>Lihue-Mana</t>
  </si>
  <si>
    <t>Lihue-Kalalau Lookout</t>
  </si>
  <si>
    <t>Lanai City-Lanai Airport</t>
  </si>
  <si>
    <t>Poipu-Kalalau Lookout</t>
  </si>
  <si>
    <t>Lanai City-Hulopoe</t>
  </si>
  <si>
    <t>Poipu-Princeville</t>
  </si>
  <si>
    <t xml:space="preserve">1/  Honolulu distances measured from South King and Bishop Streets; Waikiki, from Kalakaua Avenue </t>
  </si>
  <si>
    <t>and Lewers Street.</t>
  </si>
  <si>
    <t>Characteristics</t>
  </si>
  <si>
    <t>Value                                          (million dollars)</t>
  </si>
  <si>
    <t>Tons      (thousands)</t>
  </si>
  <si>
    <t>Ton-miles    (millions)</t>
  </si>
  <si>
    <t>Total originating in Hawaii</t>
  </si>
  <si>
    <t>Hawaii</t>
  </si>
  <si>
    <t>California</t>
  </si>
  <si>
    <t>Washington</t>
  </si>
  <si>
    <t>Truck</t>
  </si>
  <si>
    <t>Truck and water</t>
  </si>
  <si>
    <t>Other and unknown modes</t>
  </si>
  <si>
    <t>Water</t>
  </si>
  <si>
    <t>Air (includes truck and air)</t>
  </si>
  <si>
    <t>Parcel, U.S. Postal Service</t>
  </si>
  <si>
    <t xml:space="preserve">    or courier</t>
  </si>
  <si>
    <t>Fuel oils</t>
  </si>
  <si>
    <t>Pharmaceutical products</t>
  </si>
  <si>
    <t>Printed products</t>
  </si>
  <si>
    <t>Textiles, leather, and articles</t>
  </si>
  <si>
    <t xml:space="preserve">     of textiles or leather</t>
  </si>
  <si>
    <t>Other multiple modes</t>
  </si>
  <si>
    <t>Destination</t>
  </si>
  <si>
    <t>Oregon</t>
  </si>
  <si>
    <t>Mode of transportation</t>
  </si>
  <si>
    <t>Single modes</t>
  </si>
  <si>
    <t>Multiple modes</t>
  </si>
  <si>
    <t>-</t>
  </si>
  <si>
    <t>Distance shipped (miles)</t>
  </si>
  <si>
    <t>Section 18</t>
  </si>
  <si>
    <t>TRANSPORTATION</t>
  </si>
  <si>
    <t xml:space="preserve">        This section presents statistics relating to public roads, motor vehicles, bicycles, traffic accidents, local public transit, civil aviation, harbors, and water traffic.  Other information bearing on transportation appears in Sections 7, 12, 14, and 24.</t>
  </si>
  <si>
    <t>Less than 50</t>
  </si>
  <si>
    <t>50 to 99</t>
  </si>
  <si>
    <t>100 to 249</t>
  </si>
  <si>
    <t>250 to 499</t>
  </si>
  <si>
    <t>500 to 1,999</t>
  </si>
  <si>
    <t>2,000 or more</t>
  </si>
  <si>
    <t xml:space="preserve">Gasoline and aviation turbine fuel </t>
  </si>
  <si>
    <t>Electronic and other electrical equipment</t>
  </si>
  <si>
    <t xml:space="preserve">     and components and office equipment</t>
  </si>
  <si>
    <t>&lt;http://www.census.gov/svsd/www/02statepdf.html&gt; accessed July 19, 2005.</t>
  </si>
  <si>
    <r>
      <t xml:space="preserve">Hawaii, </t>
    </r>
    <r>
      <rPr>
        <sz val="10"/>
        <rFont val="Times New Roman"/>
        <family val="1"/>
      </rPr>
      <t>E</t>
    </r>
    <r>
      <rPr>
        <sz val="10"/>
        <rFont val="Times New Roman"/>
        <family val="0"/>
      </rPr>
      <t>C02TCF-HI (December 2004), tables 1a, 3, 6 and 7</t>
    </r>
  </si>
  <si>
    <t>Pipeline  2/</t>
  </si>
  <si>
    <t>Commodity  3/</t>
  </si>
  <si>
    <t xml:space="preserve">Meat, fish, seafood, and their preparations </t>
  </si>
  <si>
    <t>Other prepared foodstuffs and fats and oils</t>
  </si>
  <si>
    <t>1/  Estimates do not meet publication standards because of sampling variability or poor response quality.</t>
  </si>
  <si>
    <t xml:space="preserve">     2/  Estimates exclude shipments of crude petroleum. </t>
  </si>
  <si>
    <t xml:space="preserve">     3/  Based on the Standard Classification of Transported Goods (SCTG) coding system. </t>
  </si>
  <si>
    <r>
      <t xml:space="preserve">     Source:  U.S. Census Bureau, </t>
    </r>
    <r>
      <rPr>
        <i/>
        <sz val="10"/>
        <rFont val="Times New Roman"/>
        <family val="1"/>
      </rPr>
      <t>2002</t>
    </r>
    <r>
      <rPr>
        <i/>
        <sz val="10"/>
        <rFont val="Times New Roman"/>
        <family val="0"/>
      </rPr>
      <t xml:space="preserve"> Economic Census, Transportation, 2002 Commodity Flow Survey,</t>
    </r>
  </si>
  <si>
    <t>(1/)</t>
  </si>
  <si>
    <t>Table 18.57-- SHIPMENT CHARACTERISTICS BY STATES OF ORIGIN AND DESTINATION:  2002</t>
  </si>
  <si>
    <t xml:space="preserve">Table 18.56-- TRANSPORTATION AND WAREHOUSING </t>
  </si>
  <si>
    <t>(NAICS 48-49):  2002</t>
  </si>
  <si>
    <t>[Includes only establishments with payroll.  Statistics based on the North American Industry</t>
  </si>
  <si>
    <t xml:space="preserve">              Classification System (NAICS) which replaced the Standard Industrial Classsification</t>
  </si>
  <si>
    <t xml:space="preserve">              (SIC) system used in Economic Censuses prior to the 1997 Economic Census]</t>
  </si>
  <si>
    <t>NAICS code</t>
  </si>
  <si>
    <t>Kind of business</t>
  </si>
  <si>
    <t>Establish-ments (number)</t>
  </si>
  <si>
    <t>Revenue ($1,000)</t>
  </si>
  <si>
    <t>Annual payroll ($1,000)</t>
  </si>
  <si>
    <t>Paid employees for pay period including March 12 (number)</t>
  </si>
  <si>
    <t>48-49</t>
  </si>
  <si>
    <t xml:space="preserve">   Transportation and warehousing  1/</t>
  </si>
  <si>
    <t>Air transportation  2/</t>
  </si>
  <si>
    <t>Water transportation</t>
  </si>
  <si>
    <t>Truck transportation</t>
  </si>
  <si>
    <t xml:space="preserve">Transit and ground passenger </t>
  </si>
  <si>
    <t xml:space="preserve">    transportation</t>
  </si>
  <si>
    <t>Scenic and sightseeing transportation</t>
  </si>
  <si>
    <t>Support activities for transportation</t>
  </si>
  <si>
    <t>Couriers and messengers</t>
  </si>
  <si>
    <t>Warehousing and storage</t>
  </si>
  <si>
    <t>1/  Data do not include large certificated passenger carriers that report to the Office of Airline Information,</t>
  </si>
  <si>
    <t>U.S. Department of Transportation. Railroad transportation and U.S. Postal Service are out of scope for the</t>
  </si>
  <si>
    <t>2002 Economic Census.</t>
  </si>
  <si>
    <t>2/  Data do not include large certificated passenger carriers that report to the Office of Airline Information,</t>
  </si>
  <si>
    <t>U.S. Department of Transportation.</t>
  </si>
  <si>
    <t>&lt;http://www.census.gov/econ/census02/guide/02EC_HI.HTM&gt; accessed September 19, 2005.</t>
  </si>
  <si>
    <r>
      <t xml:space="preserve">     Source:  U.S. Census Bureau, </t>
    </r>
    <r>
      <rPr>
        <i/>
        <sz val="10"/>
        <rFont val="Times New Roman"/>
        <family val="1"/>
      </rPr>
      <t>2002</t>
    </r>
    <r>
      <rPr>
        <i/>
        <sz val="10"/>
        <rFont val="Times New Roman"/>
        <family val="0"/>
      </rPr>
      <t xml:space="preserve"> Economic Census, Transportation and Warehousing, Geographic</t>
    </r>
  </si>
  <si>
    <r>
      <t>Area Series,</t>
    </r>
    <r>
      <rPr>
        <sz val="10"/>
        <rFont val="Times New Roman"/>
        <family val="1"/>
      </rPr>
      <t xml:space="preserve"> Hawaii, EC02-48A-HI (August 2005), table 1</t>
    </r>
  </si>
  <si>
    <t xml:space="preserve">Table 18.55-- WATERBORNE COMMERCE, BY SELECTED COMMODITIES, </t>
  </si>
  <si>
    <t>FOR SPECIFIED HARBORS:  2005</t>
  </si>
  <si>
    <t>[In 1,000 short tons. Categories may not sum to totals due to rounding]</t>
  </si>
  <si>
    <t>All           commo-    dities</t>
  </si>
  <si>
    <t>Foreign</t>
  </si>
  <si>
    <t>Canadian inbound</t>
  </si>
  <si>
    <t>Domestic total</t>
  </si>
  <si>
    <t xml:space="preserve">Port and commodity  </t>
  </si>
  <si>
    <t>Inbound</t>
  </si>
  <si>
    <t>Outbound</t>
  </si>
  <si>
    <t>Hilo</t>
  </si>
  <si>
    <t>26</t>
  </si>
  <si>
    <t>Petroleum and petroleum products</t>
  </si>
  <si>
    <t>8</t>
  </si>
  <si>
    <t>Primary manufactured goods</t>
  </si>
  <si>
    <t>Pali Highway at tunnels  1/</t>
  </si>
  <si>
    <t>Likelike Highway at tunnels  2/</t>
  </si>
  <si>
    <t>H-1 Freeway at Manoa-Palolo Drainage Canal  1/</t>
  </si>
  <si>
    <t>H-1 Freeway at Kapalama Drainage Canal Bridge  2/</t>
  </si>
  <si>
    <t>Nimitz Highway at Kapalama Drainage Canal Bridge  2/</t>
  </si>
  <si>
    <t>Kalanianaole Highway east of Ainakoa Ave.  1/</t>
  </si>
  <si>
    <t>1/  Annual average daily traffic (AADT), the average of 24 hour counts collected every day in the year.</t>
  </si>
  <si>
    <t xml:space="preserve">2/  Average daily traffic (ADT), the average of 24 hour counts collected a number of days greater than one, </t>
  </si>
  <si>
    <t>but less than a year.</t>
  </si>
  <si>
    <t>Food and farm products</t>
  </si>
  <si>
    <t>Manufactured equipment, machinery and products</t>
  </si>
  <si>
    <t>Kawaihae</t>
  </si>
  <si>
    <t xml:space="preserve">   Food and farm products</t>
  </si>
  <si>
    <t xml:space="preserve">   Manufactured equipment, machinery and products</t>
  </si>
  <si>
    <t>Kahului</t>
  </si>
  <si>
    <t>Barbers Point</t>
  </si>
  <si>
    <t>2/  2,157</t>
  </si>
  <si>
    <t>Honolulu</t>
  </si>
  <si>
    <t>3/  6,201</t>
  </si>
  <si>
    <t>Nawiliwili</t>
  </si>
  <si>
    <t xml:space="preserve"> Continued on next page</t>
  </si>
  <si>
    <t>FOR SPECIFIED HARBORS:  2005 -- Con.</t>
  </si>
  <si>
    <t>Domestic</t>
  </si>
  <si>
    <t>Total</t>
  </si>
  <si>
    <t>Coastwise</t>
  </si>
  <si>
    <t>Internal 1/</t>
  </si>
  <si>
    <t>Receipts</t>
  </si>
  <si>
    <t>Shipments</t>
  </si>
  <si>
    <t>1,485</t>
  </si>
  <si>
    <t>532</t>
  </si>
  <si>
    <t>547</t>
  </si>
  <si>
    <t>127</t>
  </si>
  <si>
    <t>239</t>
  </si>
  <si>
    <t>1,407</t>
  </si>
  <si>
    <t>14</t>
  </si>
  <si>
    <t>938</t>
  </si>
  <si>
    <t>128</t>
  </si>
  <si>
    <t>277</t>
  </si>
  <si>
    <t>2,752</t>
  </si>
  <si>
    <t>621</t>
  </si>
  <si>
    <t>1,306</t>
  </si>
  <si>
    <t>211</t>
  </si>
  <si>
    <t>444</t>
  </si>
  <si>
    <t>1,632</t>
  </si>
  <si>
    <t>1,384</t>
  </si>
  <si>
    <t>112</t>
  </si>
  <si>
    <t>7,192</t>
  </si>
  <si>
    <t>556</t>
  </si>
  <si>
    <t>2,491</t>
  </si>
  <si>
    <t>1,280</t>
  </si>
  <si>
    <t>2,575</t>
  </si>
  <si>
    <t>1,219</t>
  </si>
  <si>
    <t>115</t>
  </si>
  <si>
    <t>735</t>
  </si>
  <si>
    <t>89</t>
  </si>
  <si>
    <t>218</t>
  </si>
  <si>
    <t>1/  Includes receipts, shipments and intraport.</t>
  </si>
  <si>
    <t>2/  Includes 398 tons of foreign inbound in-transits.</t>
  </si>
  <si>
    <t>3/  Includes 11,696 tons of foreign inbound in-transits.</t>
  </si>
  <si>
    <t xml:space="preserve">United States Calendar Year 2005, Part 4 Waterways and Harbors Pacific Coast, Alaska and Hawaii, </t>
  </si>
  <si>
    <r>
      <t>Section 1 Freight Traffic</t>
    </r>
    <r>
      <rPr>
        <sz val="10"/>
        <rFont val="Times New Roman"/>
        <family val="1"/>
      </rPr>
      <t xml:space="preserve"> &lt;http://www.iwr.usace.army.mil/ndc/wcsc/wcsc.htm&gt; accessed May 14, 2007.</t>
    </r>
  </si>
  <si>
    <r>
      <t xml:space="preserve">     Source:  U.S. Army Corps of Engineers, Institute for Water Resources,</t>
    </r>
    <r>
      <rPr>
        <i/>
        <sz val="10"/>
        <rFont val="Times New Roman"/>
        <family val="1"/>
      </rPr>
      <t xml:space="preserve"> Waterborne Commerce of the </t>
    </r>
  </si>
  <si>
    <t>Table 18.54-- WATERBORNE COMMERCE, FOREIGN AND DOMESTIC,</t>
  </si>
  <si>
    <t xml:space="preserve"> </t>
  </si>
  <si>
    <t>[In 1,000 short tons. Categories may not sum to totals, because of rounding]</t>
  </si>
  <si>
    <t>Category</t>
  </si>
  <si>
    <t>All freight traffic</t>
  </si>
  <si>
    <t xml:space="preserve">Foreign </t>
  </si>
  <si>
    <t>1/  2,157</t>
  </si>
  <si>
    <t>2/  6,201</t>
  </si>
  <si>
    <t>Canadian</t>
  </si>
  <si>
    <t xml:space="preserve">Coastwise </t>
  </si>
  <si>
    <t>Internal 3/</t>
  </si>
  <si>
    <r>
      <t xml:space="preserve">     1/  Includes 398 tons of foreign inbound in-transits.</t>
    </r>
    <r>
      <rPr>
        <i/>
        <sz val="10"/>
        <rFont val="Times New Roman"/>
        <family val="1"/>
      </rPr>
      <t xml:space="preserve"> </t>
    </r>
  </si>
  <si>
    <r>
      <t xml:space="preserve">     2/  Includes 11,696 tons of foreign inbound in-transits.</t>
    </r>
    <r>
      <rPr>
        <i/>
        <sz val="10"/>
        <rFont val="Times New Roman"/>
        <family val="1"/>
      </rPr>
      <t xml:space="preserve"> </t>
    </r>
  </si>
  <si>
    <r>
      <t xml:space="preserve">     3/  Receipts, shipments and intraport.</t>
    </r>
    <r>
      <rPr>
        <i/>
        <sz val="10"/>
        <rFont val="Times New Roman"/>
        <family val="1"/>
      </rPr>
      <t xml:space="preserve"> </t>
    </r>
  </si>
  <si>
    <r>
      <t xml:space="preserve">     Source:  U.S. Army Corps of Engineers, Institute for Water Resources, </t>
    </r>
    <r>
      <rPr>
        <i/>
        <sz val="10"/>
        <rFont val="Times New Roman"/>
        <family val="1"/>
      </rPr>
      <t xml:space="preserve">Waterborne Commerce of the </t>
    </r>
  </si>
  <si>
    <t>Table 18.53-- WATERBORNE COMMERCE FOR SPECIFIED HARBORS:</t>
  </si>
  <si>
    <t>1993 TO 2005</t>
  </si>
  <si>
    <t>[In 1,000 short tons.  Excludes cargo carried by Army and Navy vessels and cargo in transit]</t>
  </si>
  <si>
    <t>Year</t>
  </si>
  <si>
    <t>1,348</t>
  </si>
  <si>
    <t>.</t>
  </si>
  <si>
    <r>
      <t xml:space="preserve">     Source:  U.S. Army Corps of Engineers, Institute for Water Resources, </t>
    </r>
    <r>
      <rPr>
        <i/>
        <sz val="10"/>
        <rFont val="Times New Roman"/>
        <family val="0"/>
      </rPr>
      <t xml:space="preserve">Waterborne Commerce of the </t>
    </r>
  </si>
  <si>
    <t xml:space="preserve">Table 18.52-- CRUISE SHIP PASSENGER ARRIVALS AND DEPARTURES, </t>
  </si>
  <si>
    <t>FOR HONOLULU HARBOR:  2001 TO 2006</t>
  </si>
  <si>
    <t xml:space="preserve">[Fiscal years ending June 30. Includes cruise ships from out-of-state </t>
  </si>
  <si>
    <t xml:space="preserve">        and cruise ships home-ported in Hawaii]</t>
  </si>
  <si>
    <t>Type of passenger</t>
  </si>
  <si>
    <t>In</t>
  </si>
  <si>
    <t xml:space="preserve">1/  250,733      </t>
  </si>
  <si>
    <t>Out</t>
  </si>
  <si>
    <t xml:space="preserve">1/  253,104      </t>
  </si>
  <si>
    <t>Source:  Hawaii State Department of Transportation, Harbors Division, records.</t>
  </si>
  <si>
    <r>
      <t xml:space="preserve">     1/  Revised from previous </t>
    </r>
    <r>
      <rPr>
        <i/>
        <sz val="10"/>
        <rFont val="Times New Roman"/>
        <family val="1"/>
      </rPr>
      <t>Data Book.</t>
    </r>
  </si>
  <si>
    <t>Table 18.51-- SHIP ARRIVALS AND CARGO TONNAGE AT THE PORT OF</t>
  </si>
  <si>
    <t>HONOLULU:  1985 TO 2006</t>
  </si>
  <si>
    <t>[Cargo tonnage in short tons, based on wharfage/tariff. Fiscal years ending June 30]</t>
  </si>
  <si>
    <t>Overseas vessels</t>
  </si>
  <si>
    <t>Inter-island vessels</t>
  </si>
  <si>
    <t>Number</t>
  </si>
  <si>
    <t>Cargo tonnage</t>
  </si>
  <si>
    <t>6,325,580</t>
  </si>
  <si>
    <t>1,872,074</t>
  </si>
  <si>
    <t>6,467,388</t>
  </si>
  <si>
    <t>1,863,218</t>
  </si>
  <si>
    <t>(NA)</t>
  </si>
  <si>
    <t>2004  1/</t>
  </si>
  <si>
    <t>6,671,523</t>
  </si>
  <si>
    <t>1,892,904</t>
  </si>
  <si>
    <t>2005  1/</t>
  </si>
  <si>
    <t>7,013,833</t>
  </si>
  <si>
    <t>2,212,657</t>
  </si>
  <si>
    <t>2006  1/</t>
  </si>
  <si>
    <t xml:space="preserve">     NA  Not available.</t>
  </si>
  <si>
    <t xml:space="preserve">     1/  As of fiscal year 2004, cargo tonnage does not include tonnage for bunkering, that is fuel for the use</t>
  </si>
  <si>
    <t>of the vessel to which the fuel is delivered.</t>
  </si>
  <si>
    <t>Table 18.50-- VESSEL ARRIVALS, BY DRAFT:  2004 AND 2005</t>
  </si>
  <si>
    <t>[Excludes domestic fishing craft]</t>
  </si>
  <si>
    <t>Harbor</t>
  </si>
  <si>
    <t>18 feet                               and less</t>
  </si>
  <si>
    <t>19 feet                             and more</t>
  </si>
  <si>
    <t>Kalaupapa  1/</t>
  </si>
  <si>
    <t>1</t>
  </si>
  <si>
    <t>5</t>
  </si>
  <si>
    <t>Kaunakakai  2/</t>
  </si>
  <si>
    <t>317</t>
  </si>
  <si>
    <t>306</t>
  </si>
  <si>
    <t>Port Allen  3/</t>
  </si>
  <si>
    <t>33</t>
  </si>
  <si>
    <t>1/  14 feet and less.</t>
  </si>
  <si>
    <t>2/  17 feet and less.</t>
  </si>
  <si>
    <t>3/  16 feet and less.</t>
  </si>
  <si>
    <t xml:space="preserve">United States Calendar Year 2004, Part 4 Waterways and Harbors Pacific Coast, Alaska and Hawaii, </t>
  </si>
  <si>
    <t xml:space="preserve">Part 4 Waterways and Harbors Pacific Coast, Alaska and Hawaii, Section 2 Trips and Drafts of Vessels </t>
  </si>
  <si>
    <t>&lt;http://www.iwr.usace.army.mil/ndc/wcsc/wcsc.htm&gt; accessed May 14, 2007.</t>
  </si>
  <si>
    <r>
      <t>Section 2 Trips and Drafts of Vessels;</t>
    </r>
    <r>
      <rPr>
        <sz val="10"/>
        <rFont val="Times New Roman"/>
        <family val="1"/>
      </rPr>
      <t xml:space="preserve"> </t>
    </r>
    <r>
      <rPr>
        <i/>
        <sz val="10"/>
        <rFont val="Times New Roman"/>
        <family val="1"/>
      </rPr>
      <t xml:space="preserve"> Waterborne Commerce of the United States Calendar Year 2005,</t>
    </r>
  </si>
  <si>
    <t>Table 18.49-- BOATING ACCIDENTS:  1991 TO 2006</t>
  </si>
  <si>
    <t>Number of accidents</t>
  </si>
  <si>
    <t>Number of persons</t>
  </si>
  <si>
    <t>Fatal</t>
  </si>
  <si>
    <t>Killed</t>
  </si>
  <si>
    <t>Injured,                              not fatally</t>
  </si>
  <si>
    <t>Number of vessels involved</t>
  </si>
  <si>
    <t>Amount of damage ($1,000)</t>
  </si>
  <si>
    <t>91</t>
  </si>
  <si>
    <t>18</t>
  </si>
  <si>
    <t>11</t>
  </si>
  <si>
    <t>2</t>
  </si>
  <si>
    <t>22</t>
  </si>
  <si>
    <t>244.8</t>
  </si>
  <si>
    <t>3</t>
  </si>
  <si>
    <t>46.0</t>
  </si>
  <si>
    <t>7</t>
  </si>
  <si>
    <t>24</t>
  </si>
  <si>
    <t>118.0</t>
  </si>
  <si>
    <t>10</t>
  </si>
  <si>
    <t>38</t>
  </si>
  <si>
    <t>82.3</t>
  </si>
  <si>
    <t>1/  5</t>
  </si>
  <si>
    <t>6</t>
  </si>
  <si>
    <t>32</t>
  </si>
  <si>
    <t>107.2</t>
  </si>
  <si>
    <t>4</t>
  </si>
  <si>
    <t>35.9</t>
  </si>
  <si>
    <t>431.3</t>
  </si>
  <si>
    <t>NA  Not available.</t>
  </si>
  <si>
    <t>1/  Only two are termed U.S. Coast Guard reportable.</t>
  </si>
  <si>
    <r>
      <t xml:space="preserve">     Source:  U.S. Department of Transportation, Coast Guard, </t>
    </r>
    <r>
      <rPr>
        <i/>
        <sz val="10"/>
        <rFont val="Times New Roman"/>
        <family val="0"/>
      </rPr>
      <t>Boating Statistics</t>
    </r>
    <r>
      <rPr>
        <sz val="10"/>
        <rFont val="Times New Roman"/>
        <family val="1"/>
      </rPr>
      <t xml:space="preserve"> (annual); Hawaii State </t>
    </r>
  </si>
  <si>
    <r>
      <t xml:space="preserve">(Reportable) 1989 to 1991; </t>
    </r>
    <r>
      <rPr>
        <sz val="10"/>
        <rFont val="Times New Roman"/>
        <family val="1"/>
      </rPr>
      <t xml:space="preserve">Hawaii State Department of Land and Natural Resources, Division of Boating </t>
    </r>
  </si>
  <si>
    <r>
      <t xml:space="preserve">Department of Transportation, Harbors Division, Boating Branch, </t>
    </r>
    <r>
      <rPr>
        <i/>
        <sz val="10"/>
        <rFont val="Times New Roman"/>
        <family val="1"/>
      </rPr>
      <t xml:space="preserve">Recreational Boating Accident Statistics  </t>
    </r>
  </si>
  <si>
    <r>
      <t xml:space="preserve">and Ocean Recreation, </t>
    </r>
    <r>
      <rPr>
        <i/>
        <sz val="10"/>
        <rFont val="Times New Roman"/>
        <family val="1"/>
      </rPr>
      <t xml:space="preserve">Recreational Boating Accident Statistics 1991 through 2006; </t>
    </r>
    <r>
      <rPr>
        <sz val="10"/>
        <rFont val="Times New Roman"/>
        <family val="1"/>
      </rPr>
      <t>records.</t>
    </r>
  </si>
  <si>
    <t>Table 18.48-- NUMBERED VESSELS REGISTERED IN HAWAII:</t>
  </si>
  <si>
    <t>1997 TO 2006</t>
  </si>
  <si>
    <t xml:space="preserve">    [Non-documented numbered vessels registered with the Hawaii State Department of Land &amp;</t>
  </si>
  <si>
    <t xml:space="preserve">       Natural Resources, Division of Boating &amp; Ocean Recreation.  Any mechanically propelled</t>
  </si>
  <si>
    <t xml:space="preserve">       boat (including those with auxilary engines), and any boat powered solely by sail if over</t>
  </si>
  <si>
    <t xml:space="preserve">       eight feet in length, must be numbered.  As of December 31]</t>
  </si>
  <si>
    <t>Number of vessels</t>
  </si>
  <si>
    <t>2002</t>
  </si>
  <si>
    <t>1998</t>
  </si>
  <si>
    <t>2003</t>
  </si>
  <si>
    <t>1999</t>
  </si>
  <si>
    <t>2004</t>
  </si>
  <si>
    <t>2000</t>
  </si>
  <si>
    <t>2005</t>
  </si>
  <si>
    <t>2001</t>
  </si>
  <si>
    <t>2006</t>
  </si>
  <si>
    <t xml:space="preserve">Source:  U.S. Coast Guard, Marine Safety Office, records; Hawaii State Department </t>
  </si>
  <si>
    <r>
      <t xml:space="preserve">of Land and Natural Resources, Division of Boating and Ocean Recreation, </t>
    </r>
    <r>
      <rPr>
        <i/>
        <sz val="10"/>
        <rFont val="Times New Roman"/>
        <family val="1"/>
      </rPr>
      <t xml:space="preserve">Report of Undocumented </t>
    </r>
  </si>
  <si>
    <r>
      <t xml:space="preserve">Vessel Registration </t>
    </r>
    <r>
      <rPr>
        <sz val="10"/>
        <rFont val="Times New Roman"/>
        <family val="1"/>
      </rPr>
      <t>(annual).</t>
    </r>
  </si>
  <si>
    <t xml:space="preserve">Table 18.47-- UNDOCUMENTED VESSEL REGISTRATION:  </t>
  </si>
  <si>
    <t>DECEMBER 31, 2006</t>
  </si>
  <si>
    <t>Subject</t>
  </si>
  <si>
    <t>Registered vessels</t>
  </si>
  <si>
    <t>Type of vessel:</t>
  </si>
  <si>
    <t>Aux. powered sailing vessel</t>
  </si>
  <si>
    <t>Length</t>
  </si>
  <si>
    <t>Cabin motorboat</t>
  </si>
  <si>
    <t>Under 16 feet</t>
  </si>
  <si>
    <t>Open motorboat</t>
  </si>
  <si>
    <t>16 to less than 26 feet</t>
  </si>
  <si>
    <t>Runabout</t>
  </si>
  <si>
    <t>26 to less than 40 feet</t>
  </si>
  <si>
    <t>Sail only</t>
  </si>
  <si>
    <t>40 to 65 feet</t>
  </si>
  <si>
    <t>Motor vessel over 65 feet in length</t>
  </si>
  <si>
    <t>Over 65 feet</t>
  </si>
  <si>
    <t>Thrill craft</t>
  </si>
  <si>
    <t>Other</t>
  </si>
  <si>
    <t>Hull material</t>
  </si>
  <si>
    <t>Aluminum</t>
  </si>
  <si>
    <t>Uses:</t>
  </si>
  <si>
    <t>Fiberglass / plastic</t>
  </si>
  <si>
    <t>Pleasure</t>
  </si>
  <si>
    <t>Rubber / fabric</t>
  </si>
  <si>
    <t>707</t>
  </si>
  <si>
    <t>Commercial fishing</t>
  </si>
  <si>
    <t>Wood</t>
  </si>
  <si>
    <t>739</t>
  </si>
  <si>
    <t>Charter fishing</t>
  </si>
  <si>
    <t>Commercial passenger</t>
  </si>
  <si>
    <t>Steel</t>
  </si>
  <si>
    <t>Other commercial</t>
  </si>
  <si>
    <t>Unknown</t>
  </si>
  <si>
    <t xml:space="preserve"> -</t>
  </si>
  <si>
    <t>Livery</t>
  </si>
  <si>
    <t>Dealer</t>
  </si>
  <si>
    <t>Propulsion</t>
  </si>
  <si>
    <t>Manufacturer</t>
  </si>
  <si>
    <t>Inboard</t>
  </si>
  <si>
    <t>Youth group - fee exempt</t>
  </si>
  <si>
    <t>Outboard</t>
  </si>
  <si>
    <t>Government - fee exempt</t>
  </si>
  <si>
    <t>Inboard / outboard</t>
  </si>
  <si>
    <t>Sail / inboard</t>
  </si>
  <si>
    <t>Sail / outboard</t>
  </si>
  <si>
    <t>Island where vessel is kept:</t>
  </si>
  <si>
    <t>Manual</t>
  </si>
  <si>
    <t>Kauai</t>
  </si>
  <si>
    <t>Lanai</t>
  </si>
  <si>
    <t>Maui</t>
  </si>
  <si>
    <t>Waterjet</t>
  </si>
  <si>
    <t>Molokai</t>
  </si>
  <si>
    <t>Oahu</t>
  </si>
  <si>
    <t>Mooring location</t>
  </si>
  <si>
    <t>Not specified</t>
  </si>
  <si>
    <t>Moored on water</t>
  </si>
  <si>
    <t>Moored on land</t>
  </si>
  <si>
    <t>Not disclosed</t>
  </si>
  <si>
    <t xml:space="preserve">Source:  Hawaii State Department of Land and Natural Resources, Division of Boating and Ocean </t>
  </si>
  <si>
    <r>
      <t xml:space="preserve">Recreation, </t>
    </r>
    <r>
      <rPr>
        <i/>
        <sz val="10"/>
        <rFont val="Times New Roman"/>
        <family val="1"/>
      </rPr>
      <t>State of Hawaii</t>
    </r>
    <r>
      <rPr>
        <sz val="10"/>
        <rFont val="Times New Roman"/>
        <family val="1"/>
      </rPr>
      <t xml:space="preserve"> </t>
    </r>
    <r>
      <rPr>
        <i/>
        <sz val="10"/>
        <rFont val="Times New Roman"/>
        <family val="0"/>
      </rPr>
      <t>Report of Undocumented Vessel Registration</t>
    </r>
    <r>
      <rPr>
        <sz val="10"/>
        <rFont val="Times New Roman"/>
        <family val="1"/>
      </rPr>
      <t xml:space="preserve"> (annual).</t>
    </r>
  </si>
  <si>
    <t xml:space="preserve">Table 18.46-- LIGHTHOUSES AND RELATED FACILITIES, BY ISLAND:                                                        </t>
  </si>
  <si>
    <t xml:space="preserve">                                                        DECEMBER 2006</t>
  </si>
  <si>
    <t>[Includes all lights, day beacons, buoys, and similar aids to navigation in the Hawaiian Archipelago]</t>
  </si>
  <si>
    <t>Number of aids to navigation</t>
  </si>
  <si>
    <t>Highest above--</t>
  </si>
  <si>
    <t>By control</t>
  </si>
  <si>
    <t>Island</t>
  </si>
  <si>
    <t>Federal</t>
  </si>
  <si>
    <t>Other 1/</t>
  </si>
  <si>
    <t>Light-houses</t>
  </si>
  <si>
    <t>Greatest nominal range (naut. miles)</t>
  </si>
  <si>
    <t>Sea level (feet)</t>
  </si>
  <si>
    <t>Ground (feet)</t>
  </si>
  <si>
    <t>2/  25</t>
  </si>
  <si>
    <t>3/  931</t>
  </si>
  <si>
    <t>4/  138</t>
  </si>
  <si>
    <t>Molokini</t>
  </si>
  <si>
    <t>Kahoolawe</t>
  </si>
  <si>
    <t>Niihau</t>
  </si>
  <si>
    <t>Lehua</t>
  </si>
  <si>
    <t>Midway</t>
  </si>
  <si>
    <t>At sea</t>
  </si>
  <si>
    <t>1/  State and private.  Includes State-maintained fish aggregating buoys at sea.</t>
  </si>
  <si>
    <t>2/  Kaena Point Light and Kilauea Light.</t>
  </si>
  <si>
    <t>3/  Kaena Point Light.</t>
  </si>
  <si>
    <t>4/  Molokai Light.</t>
  </si>
  <si>
    <t>Source:  United States Coast Guard, Fourteenth Coast Guard District, records.</t>
  </si>
  <si>
    <t>Table 18.45-- SMALL CRAFT MOORING FACILITIES,</t>
  </si>
  <si>
    <t>BY ISLAND:  DECEMBER 31, 2006</t>
  </si>
  <si>
    <t>Catwalks and piers</t>
  </si>
  <si>
    <t>Other mooring areas</t>
  </si>
  <si>
    <t>Offshore mooring</t>
  </si>
  <si>
    <t>Capacity</t>
  </si>
  <si>
    <t>Moored</t>
  </si>
  <si>
    <t>State total</t>
  </si>
  <si>
    <t>539+</t>
  </si>
  <si>
    <t>21</t>
  </si>
  <si>
    <t>30</t>
  </si>
  <si>
    <t>100+</t>
  </si>
  <si>
    <t>250+</t>
  </si>
  <si>
    <t xml:space="preserve">Source:  Hawaii State Department of Land and Natural Resources, Division of Boating and Ocean  </t>
  </si>
  <si>
    <r>
      <t>Recreation,</t>
    </r>
    <r>
      <rPr>
        <sz val="10"/>
        <rFont val="Times New Roman"/>
        <family val="1"/>
      </rPr>
      <t xml:space="preserve"> records.</t>
    </r>
  </si>
  <si>
    <t>Table 18.44-- HARBOR DEPTHS:  2005</t>
  </si>
  <si>
    <t>[In feet]</t>
  </si>
  <si>
    <t>Controlling depth</t>
  </si>
  <si>
    <t>Project depth</t>
  </si>
  <si>
    <t>Entrance channel</t>
  </si>
  <si>
    <t>Basin</t>
  </si>
  <si>
    <t>1/  38</t>
  </si>
  <si>
    <t>2/  40</t>
  </si>
  <si>
    <t>3/  40</t>
  </si>
  <si>
    <t>4/  41</t>
  </si>
  <si>
    <t xml:space="preserve">     NA Not available.</t>
  </si>
  <si>
    <t xml:space="preserve">     1/  21 feet in light-draft harbor basin.</t>
  </si>
  <si>
    <t xml:space="preserve">     2/  40 feet in Kapalama Basin and in connecting channel.</t>
  </si>
  <si>
    <t xml:space="preserve">     3/  40 feet in connecting channel, 23 feet in Kalihi channel.</t>
  </si>
  <si>
    <t xml:space="preserve">     4/  Outer and inner channel.</t>
  </si>
  <si>
    <r>
      <t>United States Calendar Year 2005</t>
    </r>
    <r>
      <rPr>
        <sz val="10"/>
        <rFont val="Times New Roman"/>
        <family val="1"/>
      </rPr>
      <t xml:space="preserve">, </t>
    </r>
    <r>
      <rPr>
        <i/>
        <sz val="10"/>
        <rFont val="Times New Roman"/>
        <family val="1"/>
      </rPr>
      <t xml:space="preserve">Part 4 Waterways and Harbors Pacific Coast, Alaska and Hawaii, </t>
    </r>
  </si>
  <si>
    <r>
      <t xml:space="preserve">Section 1 Freight Traffic </t>
    </r>
    <r>
      <rPr>
        <sz val="10"/>
        <rFont val="Times New Roman"/>
        <family val="1"/>
      </rPr>
      <t>&lt;http://www.iwr.usace.army.mil/ndc/wcsc/wcsc.htm&gt; accessed May 14, 2007.</t>
    </r>
  </si>
  <si>
    <t>Table 18.43-- STATE COMMERCIAL HARBORS:  2006</t>
  </si>
  <si>
    <t>Harbor basin</t>
  </si>
  <si>
    <t>Storage area                  (1,000 square feet)</t>
  </si>
  <si>
    <t>Island and harbor</t>
  </si>
  <si>
    <t>Harbor entrance depth (feet)</t>
  </si>
  <si>
    <t>Depth (feet)</t>
  </si>
  <si>
    <t>Length (feet)</t>
  </si>
  <si>
    <t>Width (feet)</t>
  </si>
  <si>
    <t>Piers                  (linear feet)</t>
  </si>
  <si>
    <t>Shedded</t>
  </si>
  <si>
    <t>Open</t>
  </si>
  <si>
    <t>Hawaii:</t>
  </si>
  <si>
    <t>Maui:</t>
  </si>
  <si>
    <t>Molokai:</t>
  </si>
  <si>
    <t>Kaunakakai</t>
  </si>
  <si>
    <t>Lanai:</t>
  </si>
  <si>
    <t>Kaumalapau</t>
  </si>
  <si>
    <t>20-60</t>
  </si>
  <si>
    <t xml:space="preserve">    (NA)</t>
  </si>
  <si>
    <t>Oahu:</t>
  </si>
  <si>
    <t>Main</t>
  </si>
  <si>
    <t>Kapalama</t>
  </si>
  <si>
    <t>36</t>
  </si>
  <si>
    <t>Kauai:</t>
  </si>
  <si>
    <t>Port Allen</t>
  </si>
  <si>
    <t>Table 18.42-- AIR FARES BETWEEN HONOLULU AND LOS ANGELES,</t>
  </si>
  <si>
    <t xml:space="preserve">              SAN FRANCISCO, AND SEATTLE, FOR UNITED AIRLINES:</t>
  </si>
  <si>
    <t xml:space="preserve">              2004 AND 2005</t>
  </si>
  <si>
    <t xml:space="preserve">       [Weekdays, in dollars. Additional charges are as follows. Tickets purchased through United </t>
  </si>
  <si>
    <t xml:space="preserve">           reservation offices are $5 per ticket higher and tickets purchased at airport ticket counters are</t>
  </si>
  <si>
    <t xml:space="preserve">           $10 per ticket higher. Fares purchased through other distributiion channels may also be higher.</t>
  </si>
  <si>
    <t xml:space="preserve">           Fares do not include the September 11th security fee of up to $10 maximum per roundtrip</t>
  </si>
  <si>
    <t xml:space="preserve">           or passenger facility charges of up to $18, which may be collected depending on the itinery.</t>
  </si>
  <si>
    <t xml:space="preserve">           Fares do not include a $7.00 (each way) departure tax]</t>
  </si>
  <si>
    <t>Fare category</t>
  </si>
  <si>
    <t>Los Angeles</t>
  </si>
  <si>
    <t>San Francisco</t>
  </si>
  <si>
    <t>Seattle</t>
  </si>
  <si>
    <t>2004 1/</t>
  </si>
  <si>
    <t>One-way</t>
  </si>
  <si>
    <t>First class</t>
  </si>
  <si>
    <t>Coach</t>
  </si>
  <si>
    <t>Round-trip</t>
  </si>
  <si>
    <t>Lowest round-trip (with restrictions)</t>
  </si>
  <si>
    <t>2005 2/</t>
  </si>
  <si>
    <t>1/  As of May 3.</t>
  </si>
  <si>
    <t xml:space="preserve">2/  As of June 2. </t>
  </si>
  <si>
    <t xml:space="preserve">     Source: United Airlines, records.</t>
  </si>
  <si>
    <t>RCS</t>
  </si>
  <si>
    <t>Table 18.41-- ONE-WAY FARES FOR INTER-ISLAND FLIGHTS BY</t>
  </si>
  <si>
    <t>HAWAIIAN AIRLINES:  2002 TO 2006</t>
  </si>
  <si>
    <t>[As of July 1]</t>
  </si>
  <si>
    <t>Regular fare</t>
  </si>
  <si>
    <t>119.00</t>
  </si>
  <si>
    <t>1/  139.60</t>
  </si>
  <si>
    <t>1/  144.70</t>
  </si>
  <si>
    <t>167.80</t>
  </si>
  <si>
    <t>Lowest capacity-controlled fare</t>
  </si>
  <si>
    <t>2/  69.00</t>
  </si>
  <si>
    <t>69.00</t>
  </si>
  <si>
    <t>1/  81.60</t>
  </si>
  <si>
    <t>1/  91.70</t>
  </si>
  <si>
    <t>44.80</t>
  </si>
  <si>
    <t xml:space="preserve">2/  Kamaaina fare, Monday - Thursday; Friday - Sunday, $72.00. </t>
  </si>
  <si>
    <t>Source:  Hawaiian Airlines, records.</t>
  </si>
  <si>
    <r>
      <t xml:space="preserve">     1/  Revised from previous </t>
    </r>
    <r>
      <rPr>
        <i/>
        <sz val="10"/>
        <rFont val="Times New Roman"/>
        <family val="1"/>
      </rPr>
      <t>Data</t>
    </r>
    <r>
      <rPr>
        <sz val="10"/>
        <rFont val="Times New Roman"/>
        <family val="1"/>
      </rPr>
      <t xml:space="preserve"> </t>
    </r>
    <r>
      <rPr>
        <i/>
        <sz val="10"/>
        <rFont val="Times New Roman"/>
        <family val="1"/>
      </rPr>
      <t xml:space="preserve">Book. </t>
    </r>
  </si>
  <si>
    <t>Table 18.40-- NON-STOP FLIGHTS TO DEPART STATE OF HAWAII,</t>
  </si>
  <si>
    <t>BY DESTINATION:  JULY 2006</t>
  </si>
  <si>
    <t>[Transpacific flights to depart from the State of Hawaii during a one-week period,</t>
  </si>
  <si>
    <t>including scheduled and chartered flights]</t>
  </si>
  <si>
    <t>Flights during week</t>
  </si>
  <si>
    <t>Transpacific</t>
  </si>
  <si>
    <t xml:space="preserve">   Canada</t>
  </si>
  <si>
    <t xml:space="preserve">         Calgary</t>
  </si>
  <si>
    <t xml:space="preserve">   U.S.</t>
  </si>
  <si>
    <t xml:space="preserve">         Vancouver</t>
  </si>
  <si>
    <t xml:space="preserve">      West</t>
  </si>
  <si>
    <t xml:space="preserve">   Japan</t>
  </si>
  <si>
    <t xml:space="preserve">         Denver</t>
  </si>
  <si>
    <t xml:space="preserve">         Nagoya</t>
  </si>
  <si>
    <t xml:space="preserve">         Las Vegas</t>
  </si>
  <si>
    <t xml:space="preserve">         Osaka</t>
  </si>
  <si>
    <t xml:space="preserve">         Los Angeles</t>
  </si>
  <si>
    <t xml:space="preserve">         Tokyo-Narita</t>
  </si>
  <si>
    <t xml:space="preserve">         Oakland</t>
  </si>
  <si>
    <t xml:space="preserve">         Ontario</t>
  </si>
  <si>
    <t xml:space="preserve">   Other Asia</t>
  </si>
  <si>
    <t xml:space="preserve">         Orange County</t>
  </si>
  <si>
    <t xml:space="preserve">         Seoul</t>
  </si>
  <si>
    <t xml:space="preserve">         Phoenix</t>
  </si>
  <si>
    <t xml:space="preserve">         Taiwan</t>
  </si>
  <si>
    <t xml:space="preserve">         Portland</t>
  </si>
  <si>
    <t xml:space="preserve">         San Diego</t>
  </si>
  <si>
    <t xml:space="preserve">   Australia / New Zealand</t>
  </si>
  <si>
    <t xml:space="preserve">         San Francisco</t>
  </si>
  <si>
    <t xml:space="preserve">         Auckland</t>
  </si>
  <si>
    <t xml:space="preserve">         San Jose</t>
  </si>
  <si>
    <t xml:space="preserve">         Sydney</t>
  </si>
  <si>
    <t xml:space="preserve">         Sacramento</t>
  </si>
  <si>
    <t xml:space="preserve">         Salt Lake City</t>
  </si>
  <si>
    <t xml:space="preserve">   Other</t>
  </si>
  <si>
    <t xml:space="preserve">         Seattle</t>
  </si>
  <si>
    <t xml:space="preserve">         Christmas Island</t>
  </si>
  <si>
    <t xml:space="preserve">         Guam</t>
  </si>
  <si>
    <t xml:space="preserve">      East</t>
  </si>
  <si>
    <t xml:space="preserve">         Kwajalin</t>
  </si>
  <si>
    <t xml:space="preserve">         Atlanta</t>
  </si>
  <si>
    <t xml:space="preserve">         Manila</t>
  </si>
  <si>
    <t>Table Number</t>
  </si>
  <si>
    <t>Table Name</t>
  </si>
  <si>
    <t>(Click on the table number to go to corresponding table)</t>
  </si>
  <si>
    <t>(To return to this "Titles" worksheet, you must select this worksheet again)</t>
  </si>
  <si>
    <t>Narrative</t>
  </si>
  <si>
    <t>18.01</t>
  </si>
  <si>
    <t>18.02</t>
  </si>
  <si>
    <t>18.03</t>
  </si>
  <si>
    <t>18.04</t>
  </si>
  <si>
    <t>Condition of Bridges: 2001 to 2006</t>
  </si>
  <si>
    <t>18.05</t>
  </si>
  <si>
    <t>18.06</t>
  </si>
  <si>
    <t>Vehicle Registration, by Type of Vehicle: 1996 to 2006</t>
  </si>
  <si>
    <t>18.07</t>
  </si>
  <si>
    <t>Motor Vehicles Registered, by County: 1995 to 2006</t>
  </si>
  <si>
    <t>18.08</t>
  </si>
  <si>
    <t>Vehicle Registration, by Type of Vehicle, by County: 2006</t>
  </si>
  <si>
    <t>18.09</t>
  </si>
  <si>
    <t>Vehicle Registration, by Taxation Status, by County: 2006</t>
  </si>
  <si>
    <t>18.10</t>
  </si>
  <si>
    <t>Vehicles Available to Occupied Housing Units, by County: 2000</t>
  </si>
  <si>
    <t>18.11</t>
  </si>
  <si>
    <t>Truck Characteristics: 1987 to 2002</t>
  </si>
  <si>
    <t>18.12</t>
  </si>
  <si>
    <t>New Retail Car and Light Truck (Van) Registrations: 1989 to 2006</t>
  </si>
  <si>
    <t>18.13</t>
  </si>
  <si>
    <t>New Retail Car and Light Truck (Van) Registrations, by Nameplate: 2004 to 2006</t>
  </si>
  <si>
    <t>18.14</t>
  </si>
  <si>
    <t>New Retail Car and Light Truck (Van) Registrations, by Place of Manufacture: 2004 to 2006</t>
  </si>
  <si>
    <t>18.15</t>
  </si>
  <si>
    <t>Hawaii Drivers Licenses in Force, by County: 1991 to 2006</t>
  </si>
  <si>
    <t>18.16</t>
  </si>
  <si>
    <t>Hawaii Drivers Licenses in Force, by Age and Sex:  2005 and 2006</t>
  </si>
  <si>
    <t>18.17</t>
  </si>
  <si>
    <t>18.18</t>
  </si>
  <si>
    <t>18.19</t>
  </si>
  <si>
    <t>Roadway Congestion for the Honolulu Urbanized Area: 2000 to 2003</t>
  </si>
  <si>
    <t>18.20</t>
  </si>
  <si>
    <t>Major Traffic Accidents, Traffic Injuries, and Traffic Deaths, 1995 to 2005, and by County, 2003 to 2005</t>
  </si>
  <si>
    <t>18.21</t>
  </si>
  <si>
    <t>Drivers Involved in Fatal Crashes and Blood Alcohol Concentration (BAC) of the Driver: 2003 to 2005</t>
  </si>
  <si>
    <t>18.22</t>
  </si>
  <si>
    <t>Registered Taxicabs and Bicycles, by Island: 2004 to 2006</t>
  </si>
  <si>
    <t>18.23</t>
  </si>
  <si>
    <t>Passenger Car Rental and Leasing (NAICS 53211): 1997 and 2002</t>
  </si>
  <si>
    <t>18.24</t>
  </si>
  <si>
    <t>18.25</t>
  </si>
  <si>
    <t>Public Transit, for Oahu: 1993 to 2006</t>
  </si>
  <si>
    <t>18.26</t>
  </si>
  <si>
    <t>Bus Fare Chronology, for Oahu: 1971 to 2007</t>
  </si>
  <si>
    <t>18.27</t>
  </si>
  <si>
    <t>Steam Railroad Mileage and Passengers: 1987 to 2006</t>
  </si>
  <si>
    <t>18.28</t>
  </si>
  <si>
    <t>Airports and Heliports, by Control, by Island: 2004 and 2005</t>
  </si>
  <si>
    <t>18.29</t>
  </si>
  <si>
    <t>Honolulu International Airport Aircraft Operations and Enplaned Passengers: 2000 to 2005</t>
  </si>
  <si>
    <t>18.30</t>
  </si>
  <si>
    <t>Aircraft Operations, by Type of Aircraft, at Major State-owned Airports, 2004 to 2006</t>
  </si>
  <si>
    <t>18.31</t>
  </si>
  <si>
    <t>Aircraft Operations for Specified Airports: 1991 to 2006</t>
  </si>
  <si>
    <t>18.32</t>
  </si>
  <si>
    <t>Transpacific and Inter-island Air Carriers Serving Hawaii: 1995 to 2006</t>
  </si>
  <si>
    <t>18.33</t>
  </si>
  <si>
    <t>Estimated Scheduled Airline Seat Capacity for Arriving Flights: 2004 to 2006</t>
  </si>
  <si>
    <t>18.34</t>
  </si>
  <si>
    <t>Civil Flying: 1990 to 1993 and 1996</t>
  </si>
  <si>
    <t>18.35</t>
  </si>
  <si>
    <t>Selected Statistics for Aloha and Hawaiian Airlines: 2004 and 2005</t>
  </si>
  <si>
    <t>18.36</t>
  </si>
  <si>
    <t>Rank of Hawaii Locations Among the Top Domestic Airline Markets: 2000 to 2005</t>
  </si>
  <si>
    <t>18.37</t>
  </si>
  <si>
    <t>Overseas and Inter-Island Air Passenger Movements: 1988 to 2006</t>
  </si>
  <si>
    <t>18.38</t>
  </si>
  <si>
    <t>Passengers, Cargo, and Mail, Overseas and Interisland, by Airport: 2006</t>
  </si>
  <si>
    <t>18.39</t>
  </si>
  <si>
    <t>Air Cargo and Airmail: 1989 to 2006</t>
  </si>
  <si>
    <t>18.40</t>
  </si>
  <si>
    <t>Non-stop Flights to Depart State of Hawaii, by Destination: July 2006</t>
  </si>
  <si>
    <t>18.41</t>
  </si>
  <si>
    <t>One-Way Fares for Inter-island Flights by Hawaiian Airlines: 2002 to 2006</t>
  </si>
  <si>
    <t>18.42</t>
  </si>
</sst>
</file>

<file path=xl/styles.xml><?xml version="1.0" encoding="utf-8"?>
<styleSheet xmlns="http://schemas.openxmlformats.org/spreadsheetml/2006/main">
  <numFmts count="9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
    <numFmt numFmtId="166" formatCode="@\ \ \ \ "/>
    <numFmt numFmtId="167" formatCode="#,##0\ \ \ \ \ \ \ "/>
    <numFmt numFmtId="168" formatCode="@\ \ \ \ \ \ \ "/>
    <numFmt numFmtId="169" formatCode="#,##0\ \ \ \ \ \ \ \ "/>
    <numFmt numFmtId="170" formatCode="@\ \ \ \ \ \ \ \ "/>
    <numFmt numFmtId="171" formatCode="#,##0\ \ \ \ \ \ \ \ \ \ "/>
    <numFmt numFmtId="172" formatCode="#,##0\ \ \ \ \ \ \ \ \ "/>
    <numFmt numFmtId="173" formatCode="@\ \ \ \ \ "/>
    <numFmt numFmtId="174" formatCode="@\ \ \ \ \ \ \ \ \ "/>
    <numFmt numFmtId="175" formatCode="\ \ \ @"/>
    <numFmt numFmtId="176" formatCode="\ \ \ \ \ \ @"/>
    <numFmt numFmtId="177" formatCode="\ \ \ \ \ \ \ \ \ @"/>
    <numFmt numFmtId="178" formatCode="#,##0\ \ \ \ \ \ \ \ \ \ \ "/>
    <numFmt numFmtId="179" formatCode="@\ \ \ \ \ \ \ \ \ \ \ "/>
    <numFmt numFmtId="180" formatCode="\ \ \ \ @"/>
    <numFmt numFmtId="181" formatCode="\ \ \ \ \ \ \ \ @"/>
    <numFmt numFmtId="182" formatCode="@\ \ \ \ \ \ \ \ \ \ "/>
    <numFmt numFmtId="183" formatCode="@\ \ \ \ \ \ \ \ \ \ \ \ "/>
    <numFmt numFmtId="184" formatCode="@\ \ \ \ \ \ \ \ \ \ \ \ \ \ "/>
    <numFmt numFmtId="185" formatCode="@\ \ \ "/>
    <numFmt numFmtId="186" formatCode="@\ \ "/>
    <numFmt numFmtId="187" formatCode="#,##0\ \ \ \ \ \ "/>
    <numFmt numFmtId="188" formatCode="#,##0\ \ "/>
    <numFmt numFmtId="189" formatCode="#,##0\ \ \ "/>
    <numFmt numFmtId="190" formatCode="\ @"/>
    <numFmt numFmtId="191" formatCode="#,##0\ "/>
    <numFmt numFmtId="192" formatCode="General\ \ "/>
    <numFmt numFmtId="193" formatCode="#,##0\ \ \ \ \ "/>
    <numFmt numFmtId="194" formatCode="0\ \ \ "/>
    <numFmt numFmtId="195" formatCode="\ General"/>
    <numFmt numFmtId="196" formatCode="\ @\ "/>
    <numFmt numFmtId="197" formatCode="@\ \ \ \ \ \ "/>
    <numFmt numFmtId="198" formatCode="0\ \ \ \ \ \ "/>
    <numFmt numFmtId="199" formatCode="0\ \ \ \ \ \ \ "/>
    <numFmt numFmtId="200" formatCode="0\ \ \ \ \ \ \ \ \ "/>
    <numFmt numFmtId="201" formatCode="00\ \ \ \ \ \ \ "/>
    <numFmt numFmtId="202" formatCode="0.0\ \ \ \ \ \ "/>
    <numFmt numFmtId="203" formatCode="\ @\ \ \ \ \ \ \ "/>
    <numFmt numFmtId="204" formatCode="\ \ \ \ \ \ @\ \ "/>
    <numFmt numFmtId="205" formatCode="0\ \ \ \ \ \ \ \ \ \ "/>
    <numFmt numFmtId="206" formatCode="0\ \ \ \ \ \ \ \ \ \ \ "/>
    <numFmt numFmtId="207" formatCode="#,##0.0\ \ \ \ "/>
    <numFmt numFmtId="208" formatCode="#,##0.00\ \ \ \ \ \ \ "/>
    <numFmt numFmtId="209" formatCode="#,##0.00\ \ \ \ \ \ "/>
    <numFmt numFmtId="210" formatCode="0.00\ \ \ "/>
    <numFmt numFmtId="211" formatCode="0.00\ \ \ \ "/>
    <numFmt numFmtId="212" formatCode="0.0"/>
    <numFmt numFmtId="213" formatCode="_(* #,##0_);_(* \(#,##0\);_(* &quot;-&quot;??_);_(@_)"/>
    <numFmt numFmtId="214" formatCode="#,##0\ \ \ \ \ \ \ \ \ \ \ \ \ \ \ \ "/>
    <numFmt numFmtId="215" formatCode="\ \ \ \ \ \ \ \ \ \ \ \ @"/>
    <numFmt numFmtId="216" formatCode="\ \ \ \ \ \ \ \ \ \ \ \ \ \ \ @"/>
    <numFmt numFmtId="217" formatCode="\ \ \ \ \ \ \ \ \ \ \ \ \ \ \ \ \ \ @"/>
    <numFmt numFmtId="218" formatCode="###,##0\ \ \ \ \ \ \ "/>
    <numFmt numFmtId="219" formatCode="#,##0\ \ \ \ \ \ \ \ \ \ \ \ "/>
    <numFmt numFmtId="220" formatCode="\ "/>
    <numFmt numFmtId="221" formatCode="0\ \ \ \ \ "/>
    <numFmt numFmtId="222" formatCode="@\ \ \ \ \ \ \ \ \ \ \ \ \ \ \ \ "/>
    <numFmt numFmtId="223" formatCode="0\ \ \ \ \ \ \ \ \ \ \ \ \ \ \ \ "/>
    <numFmt numFmtId="224" formatCode="\ \ @"/>
    <numFmt numFmtId="225" formatCode="#,###\ \ \ \ \ "/>
    <numFmt numFmtId="226" formatCode="0.0\ \ "/>
    <numFmt numFmtId="227" formatCode="0.0\ \ \ \ "/>
    <numFmt numFmtId="228" formatCode="0.00\ \ \ \ \ \ \ \ "/>
    <numFmt numFmtId="229" formatCode=".00\ \ \ \ \ \ \ "/>
    <numFmt numFmtId="230" formatCode="0.00\ \ \ \ \ \ \ "/>
    <numFmt numFmtId="231" formatCode="#,###\ \ \ \ "/>
    <numFmt numFmtId="232" formatCode="#,###"/>
    <numFmt numFmtId="233" formatCode="#,###\ \ \ \ \ \ "/>
    <numFmt numFmtId="234" formatCode="#,###\ \ \ \ \ \ \ "/>
    <numFmt numFmtId="235" formatCode="0.0\ \ \ \ \ "/>
    <numFmt numFmtId="236" formatCode="\ \ \ \ \ General"/>
    <numFmt numFmtId="237" formatCode="#,###\ \ \ \ \ \ \ \ \ "/>
    <numFmt numFmtId="238" formatCode="#,###\ \ \ \ \ \ \ \ "/>
    <numFmt numFmtId="239" formatCode="\ @\ \ \ \ "/>
    <numFmt numFmtId="240" formatCode="#,###\ "/>
    <numFmt numFmtId="241" formatCode="#,###.0\ \ \ \ \ "/>
    <numFmt numFmtId="242" formatCode="#,###.00\ \ \ \ \ "/>
    <numFmt numFmtId="243" formatCode="0.0\ \ \ \ \ \ \ \ \ "/>
    <numFmt numFmtId="244" formatCode="#,###.0\ \ \ \ \ \ \ \ "/>
    <numFmt numFmtId="245" formatCode="#,###\ \ \ \ \ \ \ \ \ \ \ \ \ \ \ \ \ \ \ \ \ \ \ \ \ \ "/>
    <numFmt numFmtId="246" formatCode="0.00\ \ \ \ \ \ \ \ \ "/>
    <numFmt numFmtId="247" formatCode="#."/>
  </numFmts>
  <fonts count="26">
    <font>
      <sz val="10"/>
      <name val="Arial"/>
      <family val="0"/>
    </font>
    <font>
      <b/>
      <sz val="10"/>
      <name val="Arial"/>
      <family val="0"/>
    </font>
    <font>
      <i/>
      <sz val="10"/>
      <name val="Arial"/>
      <family val="0"/>
    </font>
    <font>
      <b/>
      <i/>
      <sz val="10"/>
      <name val="Arial"/>
      <family val="0"/>
    </font>
    <font>
      <b/>
      <sz val="12"/>
      <name val="Arial"/>
      <family val="0"/>
    </font>
    <font>
      <sz val="10"/>
      <name val="Times New Roman"/>
      <family val="1"/>
    </font>
    <font>
      <i/>
      <sz val="10"/>
      <name val="Times New Roman"/>
      <family val="0"/>
    </font>
    <font>
      <u val="single"/>
      <sz val="10"/>
      <color indexed="36"/>
      <name val="Arial"/>
      <family val="0"/>
    </font>
    <font>
      <u val="single"/>
      <sz val="10"/>
      <color indexed="12"/>
      <name val="Arial"/>
      <family val="0"/>
    </font>
    <font>
      <sz val="24"/>
      <name val="Times New Roman"/>
      <family val="1"/>
    </font>
    <font>
      <sz val="9"/>
      <name val="Times New Roman"/>
      <family val="1"/>
    </font>
    <font>
      <sz val="10"/>
      <color indexed="10"/>
      <name val="Arial"/>
      <family val="0"/>
    </font>
    <font>
      <sz val="8"/>
      <name val="Arial"/>
      <family val="2"/>
    </font>
    <font>
      <sz val="10"/>
      <name val="@Arial Unicode MS"/>
      <family val="2"/>
    </font>
    <font>
      <sz val="10"/>
      <color indexed="16"/>
      <name val="Courier"/>
      <family val="0"/>
    </font>
    <font>
      <b/>
      <sz val="10"/>
      <color indexed="16"/>
      <name val="Courier"/>
      <family val="0"/>
    </font>
    <font>
      <u val="single"/>
      <sz val="10"/>
      <color indexed="12"/>
      <name val="MS Sans Serif"/>
      <family val="0"/>
    </font>
    <font>
      <sz val="10"/>
      <name val="MS Sans Serif"/>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name val="Times New Roman"/>
      <family val="1"/>
    </font>
  </fonts>
  <fills count="2">
    <fill>
      <patternFill/>
    </fill>
    <fill>
      <patternFill patternType="gray125"/>
    </fill>
  </fills>
  <borders count="4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color indexed="63"/>
      </bottom>
    </border>
    <border>
      <left>
        <color indexed="63"/>
      </left>
      <right style="thin"/>
      <top style="thin"/>
      <bottom style="thin"/>
    </border>
    <border>
      <left>
        <color indexed="63"/>
      </left>
      <right>
        <color indexed="63"/>
      </right>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double"/>
      <bottom style="thin"/>
    </border>
    <border>
      <left style="thin"/>
      <right style="double"/>
      <top style="thin"/>
      <bottom>
        <color indexed="63"/>
      </bottom>
    </border>
    <border>
      <left>
        <color indexed="63"/>
      </left>
      <right style="thin"/>
      <top style="double"/>
      <bottom style="thin"/>
    </border>
    <border>
      <left style="double"/>
      <right style="thin"/>
      <top>
        <color indexed="63"/>
      </top>
      <bottom>
        <color indexed="63"/>
      </bottom>
    </border>
    <border>
      <left style="thin"/>
      <right style="double"/>
      <top style="double"/>
      <bottom style="thin"/>
    </border>
    <border>
      <left style="thin"/>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thin"/>
      <top style="thin"/>
      <bottom>
        <color indexed="63"/>
      </bottom>
    </border>
    <border>
      <left style="thin"/>
      <right style="thin"/>
      <top style="double"/>
      <bottom>
        <color indexed="63"/>
      </bottom>
    </border>
    <border>
      <left>
        <color indexed="63"/>
      </left>
      <right>
        <color indexed="63"/>
      </right>
      <top style="thin"/>
      <bottom>
        <color indexed="63"/>
      </bottom>
    </border>
    <border>
      <left style="thin"/>
      <right>
        <color indexed="63"/>
      </right>
      <top style="thin"/>
      <bottom style="thin"/>
    </border>
    <border>
      <left style="double"/>
      <right style="thin"/>
      <top>
        <color indexed="63"/>
      </top>
      <bottom style="thin"/>
    </border>
    <border>
      <left>
        <color indexed="63"/>
      </left>
      <right style="double"/>
      <top style="double"/>
      <bottom style="thin"/>
    </border>
    <border>
      <left style="double"/>
      <right style="thin"/>
      <top style="double"/>
      <bottom>
        <color indexed="63"/>
      </bottom>
    </border>
    <border>
      <left style="thin"/>
      <right style="thin"/>
      <top style="thin"/>
      <bottom style="thin"/>
    </border>
    <border>
      <left style="thin"/>
      <right style="double"/>
      <top style="thin"/>
      <bottom style="thin"/>
    </border>
    <border>
      <left style="thin"/>
      <right style="double"/>
      <top style="double"/>
      <bottom>
        <color indexed="63"/>
      </bottom>
    </border>
    <border>
      <left style="double"/>
      <right>
        <color indexed="63"/>
      </right>
      <top>
        <color indexed="63"/>
      </top>
      <bottom style="thin"/>
    </border>
    <border>
      <left style="double"/>
      <right style="thin"/>
      <top style="thin"/>
      <bottom style="thin"/>
    </border>
    <border>
      <left>
        <color indexed="63"/>
      </left>
      <right style="thin"/>
      <top style="thin"/>
      <bottom>
        <color indexed="63"/>
      </bottom>
    </border>
    <border>
      <left style="double"/>
      <right style="thin"/>
      <top style="thin"/>
      <bottom>
        <color indexed="63"/>
      </bottom>
    </border>
    <border>
      <left style="double"/>
      <right>
        <color indexed="63"/>
      </right>
      <top>
        <color indexed="63"/>
      </top>
      <bottom>
        <color indexed="63"/>
      </bottom>
    </border>
    <border>
      <left>
        <color indexed="63"/>
      </left>
      <right style="double"/>
      <top style="thin"/>
      <bottom style="thin"/>
    </border>
    <border>
      <left style="double"/>
      <right>
        <color indexed="63"/>
      </right>
      <top style="double"/>
      <bottom style="thin"/>
    </border>
    <border>
      <left style="double"/>
      <right style="thin"/>
      <top style="double"/>
      <bottom style="thin"/>
    </border>
    <border>
      <left style="hair"/>
      <right style="hair"/>
      <top style="hair"/>
      <bottom style="hair"/>
    </border>
    <border>
      <left style="double"/>
      <right>
        <color indexed="63"/>
      </right>
      <top style="thin"/>
      <bottom style="thin"/>
    </border>
    <border>
      <left style="thin"/>
      <right>
        <color indexed="63"/>
      </right>
      <top style="double"/>
      <bottom>
        <color indexed="6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1" applyBorder="0">
      <alignment/>
      <protection/>
    </xf>
    <xf numFmtId="176" fontId="0" fillId="0" borderId="1" applyBorder="0">
      <alignment/>
      <protection/>
    </xf>
    <xf numFmtId="177" fontId="0" fillId="0" borderId="1">
      <alignment/>
      <protection/>
    </xf>
    <xf numFmtId="215" fontId="0" fillId="0" borderId="1">
      <alignment/>
      <protection/>
    </xf>
    <xf numFmtId="216" fontId="0" fillId="0" borderId="1">
      <alignment/>
      <protection/>
    </xf>
    <xf numFmtId="217" fontId="0" fillId="0" borderId="1">
      <alignment/>
      <protection/>
    </xf>
    <xf numFmtId="43" fontId="0" fillId="0" borderId="0" applyFont="0" applyFill="0" applyBorder="0" applyAlignment="0" applyProtection="0"/>
    <xf numFmtId="41" fontId="0" fillId="0" borderId="0" applyFont="0" applyFill="0" applyBorder="0" applyAlignment="0" applyProtection="0"/>
    <xf numFmtId="247" fontId="14" fillId="0" borderId="0">
      <alignment/>
      <protection locked="0"/>
    </xf>
    <xf numFmtId="44" fontId="0" fillId="0" borderId="0" applyFont="0" applyFill="0" applyBorder="0" applyAlignment="0" applyProtection="0"/>
    <xf numFmtId="42" fontId="0" fillId="0" borderId="0" applyFont="0" applyFill="0" applyBorder="0" applyAlignment="0" applyProtection="0"/>
    <xf numFmtId="247" fontId="14" fillId="0" borderId="0">
      <alignment/>
      <protection locked="0"/>
    </xf>
    <xf numFmtId="247" fontId="14" fillId="0" borderId="0">
      <alignment/>
      <protection locked="0"/>
    </xf>
    <xf numFmtId="247" fontId="14" fillId="0" borderId="0">
      <alignment/>
      <protection locked="0"/>
    </xf>
    <xf numFmtId="0" fontId="7" fillId="0" borderId="0" applyNumberFormat="0" applyFill="0" applyBorder="0" applyAlignment="0" applyProtection="0"/>
    <xf numFmtId="164" fontId="5" fillId="0" borderId="0">
      <alignment/>
      <protection/>
    </xf>
    <xf numFmtId="0" fontId="1" fillId="0" borderId="0">
      <alignment horizontal="center" wrapText="1"/>
      <protection/>
    </xf>
    <xf numFmtId="247" fontId="14" fillId="0" borderId="0">
      <alignment/>
      <protection locked="0"/>
    </xf>
    <xf numFmtId="247" fontId="15" fillId="0" borderId="0">
      <alignment/>
      <protection locked="0"/>
    </xf>
    <xf numFmtId="0" fontId="8"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lignment/>
      <protection/>
    </xf>
    <xf numFmtId="0" fontId="17" fillId="0" borderId="0">
      <alignment/>
      <protection/>
    </xf>
    <xf numFmtId="218" fontId="10" fillId="0" borderId="2" applyBorder="0">
      <alignment horizontal="right"/>
      <protection/>
    </xf>
    <xf numFmtId="9" fontId="0" fillId="0" borderId="0" applyFont="0" applyFill="0" applyBorder="0" applyAlignment="0" applyProtection="0"/>
    <xf numFmtId="0" fontId="4" fillId="0" borderId="0">
      <alignment wrapText="1"/>
      <protection/>
    </xf>
    <xf numFmtId="247" fontId="14" fillId="0" borderId="3">
      <alignment/>
      <protection locked="0"/>
    </xf>
  </cellStyleXfs>
  <cellXfs count="726">
    <xf numFmtId="0" fontId="0" fillId="0" borderId="0" xfId="0" applyAlignment="1">
      <alignment/>
    </xf>
    <xf numFmtId="0" fontId="4" fillId="0" borderId="0" xfId="0" applyFont="1" applyAlignment="1">
      <alignment horizontal="centerContinuous" wrapText="1"/>
    </xf>
    <xf numFmtId="0" fontId="0" fillId="0" borderId="0" xfId="0" applyAlignment="1">
      <alignment horizontal="centerContinuous"/>
    </xf>
    <xf numFmtId="0" fontId="0" fillId="0" borderId="4" xfId="0" applyBorder="1" applyAlignment="1">
      <alignment/>
    </xf>
    <xf numFmtId="0" fontId="0" fillId="0" borderId="5" xfId="0" applyBorder="1" applyAlignment="1">
      <alignment/>
    </xf>
    <xf numFmtId="164" fontId="5" fillId="0" borderId="0" xfId="0" applyNumberFormat="1" applyFont="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0" xfId="0" applyFont="1" applyAlignment="1">
      <alignment/>
    </xf>
    <xf numFmtId="49" fontId="0" fillId="0" borderId="0" xfId="0" applyNumberFormat="1" applyBorder="1" applyAlignment="1">
      <alignment/>
    </xf>
    <xf numFmtId="164" fontId="5" fillId="0" borderId="2" xfId="0" applyNumberFormat="1" applyFont="1" applyBorder="1" applyAlignment="1">
      <alignment/>
    </xf>
    <xf numFmtId="0" fontId="5" fillId="0" borderId="2" xfId="0" applyFont="1" applyBorder="1" applyAlignment="1">
      <alignment/>
    </xf>
    <xf numFmtId="0" fontId="5" fillId="0" borderId="6" xfId="0" applyFont="1" applyBorder="1" applyAlignment="1">
      <alignment/>
    </xf>
    <xf numFmtId="172" fontId="0" fillId="0" borderId="5" xfId="0" applyNumberFormat="1" applyFont="1" applyBorder="1" applyAlignment="1">
      <alignment/>
    </xf>
    <xf numFmtId="172" fontId="0" fillId="0" borderId="0" xfId="0" applyNumberFormat="1" applyFont="1" applyAlignment="1">
      <alignment/>
    </xf>
    <xf numFmtId="173" fontId="0" fillId="0" borderId="0" xfId="0" applyNumberFormat="1" applyAlignment="1">
      <alignment/>
    </xf>
    <xf numFmtId="176" fontId="0" fillId="0" borderId="0" xfId="16" applyFont="1" applyBorder="1">
      <alignment/>
      <protection/>
    </xf>
    <xf numFmtId="175" fontId="0" fillId="0" borderId="0" xfId="15" applyBorder="1">
      <alignment/>
      <protection/>
    </xf>
    <xf numFmtId="178" fontId="0" fillId="0" borderId="5" xfId="0" applyNumberFormat="1" applyFont="1" applyBorder="1" applyAlignment="1">
      <alignment/>
    </xf>
    <xf numFmtId="178" fontId="0" fillId="0" borderId="0" xfId="0" applyNumberFormat="1" applyFont="1" applyAlignment="1">
      <alignment/>
    </xf>
    <xf numFmtId="49" fontId="5" fillId="0" borderId="0" xfId="0" applyNumberFormat="1" applyFont="1" applyAlignment="1">
      <alignment/>
    </xf>
    <xf numFmtId="175" fontId="0" fillId="0" borderId="0" xfId="15" applyFont="1" applyBorder="1">
      <alignment/>
      <protection/>
    </xf>
    <xf numFmtId="175" fontId="0" fillId="0" borderId="0" xfId="15" applyFont="1">
      <alignment/>
      <protection/>
    </xf>
    <xf numFmtId="164" fontId="0" fillId="0" borderId="0" xfId="15" applyNumberFormat="1" applyBorder="1">
      <alignment/>
      <protection/>
    </xf>
    <xf numFmtId="181" fontId="0" fillId="0" borderId="1" xfId="16" applyNumberFormat="1">
      <alignment/>
      <protection/>
    </xf>
    <xf numFmtId="164" fontId="0" fillId="0" borderId="0" xfId="15" applyNumberFormat="1" applyFont="1" applyBorder="1">
      <alignment/>
      <protection/>
    </xf>
    <xf numFmtId="171" fontId="0" fillId="0" borderId="0" xfId="0" applyNumberFormat="1" applyFont="1" applyAlignment="1">
      <alignment/>
    </xf>
    <xf numFmtId="181" fontId="0" fillId="0" borderId="1" xfId="16" applyNumberFormat="1" applyFont="1">
      <alignment/>
      <protection/>
    </xf>
    <xf numFmtId="174" fontId="0" fillId="0" borderId="7" xfId="0" applyNumberFormat="1" applyFont="1" applyBorder="1" applyAlignment="1">
      <alignment horizontal="right"/>
    </xf>
    <xf numFmtId="172" fontId="0" fillId="0" borderId="0" xfId="0" applyNumberFormat="1" applyFont="1" applyAlignment="1">
      <alignment horizontal="right"/>
    </xf>
    <xf numFmtId="174" fontId="0" fillId="0" borderId="8" xfId="0" applyNumberFormat="1" applyFont="1" applyBorder="1" applyAlignment="1">
      <alignment horizontal="right"/>
    </xf>
    <xf numFmtId="182" fontId="0" fillId="0" borderId="8" xfId="0" applyNumberFormat="1" applyFont="1" applyBorder="1" applyAlignment="1">
      <alignment horizontal="right"/>
    </xf>
    <xf numFmtId="172" fontId="0" fillId="0" borderId="6" xfId="0" applyNumberFormat="1" applyFont="1" applyBorder="1" applyAlignment="1">
      <alignment horizontal="right"/>
    </xf>
    <xf numFmtId="169" fontId="0" fillId="0" borderId="6" xfId="0" applyNumberFormat="1" applyFont="1" applyBorder="1" applyAlignment="1">
      <alignment/>
    </xf>
    <xf numFmtId="172" fontId="0" fillId="0" borderId="5" xfId="0" applyNumberFormat="1" applyFont="1" applyBorder="1" applyAlignment="1">
      <alignment horizontal="right"/>
    </xf>
    <xf numFmtId="174" fontId="0" fillId="0" borderId="5" xfId="0" applyNumberFormat="1" applyFont="1" applyBorder="1" applyAlignment="1">
      <alignment horizontal="right"/>
    </xf>
    <xf numFmtId="169" fontId="0" fillId="0" borderId="5" xfId="0" applyNumberFormat="1" applyFont="1" applyBorder="1" applyAlignment="1">
      <alignment/>
    </xf>
    <xf numFmtId="170" fontId="0" fillId="0" borderId="8" xfId="0" applyNumberFormat="1" applyFont="1" applyBorder="1" applyAlignment="1">
      <alignment horizontal="right"/>
    </xf>
    <xf numFmtId="0" fontId="4" fillId="0" borderId="0" xfId="0" applyFont="1" applyAlignment="1">
      <alignment horizontal="centerContinuous" wrapText="1"/>
    </xf>
    <xf numFmtId="0" fontId="0" fillId="0" borderId="0" xfId="0"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0" xfId="0" applyFont="1" applyAlignment="1">
      <alignment/>
    </xf>
    <xf numFmtId="0" fontId="0" fillId="0" borderId="1" xfId="0" applyBorder="1" applyAlignment="1">
      <alignment/>
    </xf>
    <xf numFmtId="0" fontId="0" fillId="0" borderId="8" xfId="0" applyBorder="1" applyAlignment="1">
      <alignment/>
    </xf>
    <xf numFmtId="185" fontId="0" fillId="0" borderId="1" xfId="0" applyNumberFormat="1" applyBorder="1" applyAlignment="1">
      <alignment horizontal="right"/>
    </xf>
    <xf numFmtId="190" fontId="0" fillId="0" borderId="1" xfId="0" applyNumberFormat="1" applyBorder="1" applyAlignment="1">
      <alignment horizontal="left"/>
    </xf>
    <xf numFmtId="187" fontId="0" fillId="0" borderId="5" xfId="0" applyNumberFormat="1" applyBorder="1" applyAlignment="1">
      <alignment/>
    </xf>
    <xf numFmtId="188" fontId="0" fillId="0" borderId="1" xfId="0" applyNumberFormat="1" applyBorder="1" applyAlignment="1">
      <alignment/>
    </xf>
    <xf numFmtId="189" fontId="0" fillId="0" borderId="1" xfId="0" applyNumberFormat="1" applyBorder="1" applyAlignment="1">
      <alignment/>
    </xf>
    <xf numFmtId="165" fontId="0" fillId="0" borderId="8" xfId="0" applyNumberFormat="1" applyBorder="1" applyAlignment="1">
      <alignment/>
    </xf>
    <xf numFmtId="194" fontId="0" fillId="0" borderId="1" xfId="0" applyNumberFormat="1" applyBorder="1" applyAlignment="1">
      <alignment horizontal="right"/>
    </xf>
    <xf numFmtId="196" fontId="0" fillId="0" borderId="1" xfId="0" applyNumberFormat="1" applyBorder="1" applyAlignment="1">
      <alignment horizontal="left" wrapText="1"/>
    </xf>
    <xf numFmtId="195" fontId="0" fillId="0" borderId="1" xfId="0" applyNumberFormat="1" applyBorder="1" applyAlignment="1">
      <alignment horizontal="left" wrapText="1"/>
    </xf>
    <xf numFmtId="0" fontId="0" fillId="0" borderId="9" xfId="0" applyBorder="1" applyAlignment="1">
      <alignment/>
    </xf>
    <xf numFmtId="0" fontId="0" fillId="0" borderId="6" xfId="0" applyBorder="1" applyAlignment="1">
      <alignment/>
    </xf>
    <xf numFmtId="0" fontId="0" fillId="0" borderId="7" xfId="0" applyBorder="1" applyAlignment="1">
      <alignment/>
    </xf>
    <xf numFmtId="0" fontId="4" fillId="0" borderId="0" xfId="0" applyFont="1" applyAlignment="1">
      <alignment horizontal="centerContinuous"/>
    </xf>
    <xf numFmtId="0" fontId="0" fillId="0" borderId="0" xfId="0" applyAlignment="1">
      <alignment horizontal="centerContinuous" wrapText="1"/>
    </xf>
    <xf numFmtId="0" fontId="0" fillId="0" borderId="12" xfId="0" applyBorder="1" applyAlignment="1">
      <alignment/>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0" xfId="0" applyFont="1" applyAlignment="1">
      <alignment vertical="center"/>
    </xf>
    <xf numFmtId="0" fontId="0" fillId="0" borderId="15" xfId="0" applyBorder="1" applyAlignment="1">
      <alignment/>
    </xf>
    <xf numFmtId="193" fontId="0" fillId="0" borderId="15" xfId="0" applyNumberFormat="1" applyBorder="1" applyAlignment="1">
      <alignment/>
    </xf>
    <xf numFmtId="166" fontId="0" fillId="0" borderId="0" xfId="0" applyNumberFormat="1" applyBorder="1" applyAlignment="1">
      <alignment horizontal="right"/>
    </xf>
    <xf numFmtId="168" fontId="0" fillId="0" borderId="5" xfId="0" applyNumberFormat="1" applyBorder="1" applyAlignment="1">
      <alignment horizontal="right"/>
    </xf>
    <xf numFmtId="168" fontId="0" fillId="0" borderId="0" xfId="0" applyNumberFormat="1" applyAlignment="1">
      <alignment horizontal="right"/>
    </xf>
    <xf numFmtId="193" fontId="0" fillId="0" borderId="8" xfId="0" applyNumberFormat="1" applyBorder="1" applyAlignment="1">
      <alignment horizontal="right"/>
    </xf>
    <xf numFmtId="166" fontId="0" fillId="0" borderId="0" xfId="0" applyNumberFormat="1" applyAlignment="1">
      <alignment horizontal="right"/>
    </xf>
    <xf numFmtId="167" fontId="0" fillId="0" borderId="0" xfId="0" applyNumberFormat="1" applyBorder="1" applyAlignment="1">
      <alignment/>
    </xf>
    <xf numFmtId="165" fontId="0" fillId="0" borderId="0" xfId="0" applyNumberFormat="1" applyBorder="1" applyAlignment="1">
      <alignment/>
    </xf>
    <xf numFmtId="167" fontId="0" fillId="0" borderId="5" xfId="0" applyNumberFormat="1" applyBorder="1" applyAlignment="1">
      <alignment/>
    </xf>
    <xf numFmtId="198" fontId="0" fillId="0" borderId="0" xfId="0" applyNumberFormat="1" applyBorder="1" applyAlignment="1">
      <alignment/>
    </xf>
    <xf numFmtId="0" fontId="0" fillId="0" borderId="2" xfId="0" applyBorder="1" applyAlignment="1">
      <alignment/>
    </xf>
    <xf numFmtId="167" fontId="0" fillId="0" borderId="16" xfId="0" applyNumberFormat="1" applyBorder="1" applyAlignment="1">
      <alignment/>
    </xf>
    <xf numFmtId="168" fontId="0" fillId="0" borderId="9" xfId="0" applyNumberFormat="1" applyBorder="1" applyAlignment="1">
      <alignment horizontal="right"/>
    </xf>
    <xf numFmtId="168" fontId="0" fillId="0" borderId="2" xfId="0" applyNumberFormat="1" applyBorder="1" applyAlignment="1">
      <alignment horizontal="right"/>
    </xf>
    <xf numFmtId="167" fontId="0" fillId="0" borderId="7" xfId="0" applyNumberFormat="1" applyBorder="1" applyAlignment="1">
      <alignment/>
    </xf>
    <xf numFmtId="175" fontId="5" fillId="0" borderId="0" xfId="15" applyFont="1" applyBorder="1">
      <alignment/>
      <protection/>
    </xf>
    <xf numFmtId="0" fontId="0" fillId="0" borderId="11" xfId="0" applyBorder="1" applyAlignment="1">
      <alignment/>
    </xf>
    <xf numFmtId="0" fontId="0" fillId="0" borderId="17" xfId="0" applyBorder="1" applyAlignment="1">
      <alignment/>
    </xf>
    <xf numFmtId="0" fontId="1" fillId="0" borderId="18" xfId="0" applyFont="1" applyBorder="1" applyAlignment="1">
      <alignment horizontal="center" wrapText="1"/>
    </xf>
    <xf numFmtId="0" fontId="1" fillId="0" borderId="8" xfId="0" applyFont="1" applyBorder="1" applyAlignment="1">
      <alignment horizontal="center" wrapText="1"/>
    </xf>
    <xf numFmtId="173" fontId="0" fillId="0" borderId="1" xfId="0" applyNumberFormat="1" applyBorder="1" applyAlignment="1">
      <alignment horizontal="right"/>
    </xf>
    <xf numFmtId="187" fontId="0" fillId="0" borderId="0" xfId="0" applyNumberFormat="1" applyAlignment="1">
      <alignment horizontal="right"/>
    </xf>
    <xf numFmtId="168" fontId="0" fillId="0" borderId="8" xfId="0" applyNumberFormat="1" applyBorder="1" applyAlignment="1">
      <alignment horizontal="right"/>
    </xf>
    <xf numFmtId="0" fontId="0" fillId="0" borderId="0" xfId="0" applyAlignment="1">
      <alignment horizontal="right"/>
    </xf>
    <xf numFmtId="197" fontId="0" fillId="0" borderId="0" xfId="0" applyNumberFormat="1" applyAlignment="1">
      <alignment horizontal="right"/>
    </xf>
    <xf numFmtId="189" fontId="0" fillId="0" borderId="0" xfId="0" applyNumberFormat="1" applyAlignment="1">
      <alignment horizontal="right"/>
    </xf>
    <xf numFmtId="185" fontId="0" fillId="0" borderId="8" xfId="0" applyNumberFormat="1" applyBorder="1" applyAlignment="1">
      <alignment horizontal="right"/>
    </xf>
    <xf numFmtId="167" fontId="0" fillId="0" borderId="8" xfId="0" applyNumberFormat="1" applyBorder="1" applyAlignment="1">
      <alignment/>
    </xf>
    <xf numFmtId="0" fontId="6" fillId="0" borderId="0" xfId="0" applyFont="1" applyAlignment="1">
      <alignment/>
    </xf>
    <xf numFmtId="0" fontId="4" fillId="0" borderId="0" xfId="41" applyFont="1">
      <alignment wrapText="1"/>
      <protection/>
    </xf>
    <xf numFmtId="0" fontId="4" fillId="0" borderId="0" xfId="41">
      <alignment wrapText="1"/>
      <protection/>
    </xf>
    <xf numFmtId="165" fontId="0" fillId="0" borderId="1" xfId="0" applyNumberFormat="1" applyBorder="1" applyAlignment="1">
      <alignment/>
    </xf>
    <xf numFmtId="176" fontId="0" fillId="0" borderId="1" xfId="16" applyBorder="1">
      <alignment/>
      <protection/>
    </xf>
    <xf numFmtId="189" fontId="0" fillId="0" borderId="9" xfId="0" applyNumberFormat="1" applyBorder="1" applyAlignment="1">
      <alignment/>
    </xf>
    <xf numFmtId="193" fontId="0" fillId="0" borderId="9" xfId="0" applyNumberFormat="1" applyBorder="1" applyAlignment="1">
      <alignment/>
    </xf>
    <xf numFmtId="165" fontId="0" fillId="0" borderId="9" xfId="0" applyNumberFormat="1" applyBorder="1" applyAlignment="1">
      <alignment/>
    </xf>
    <xf numFmtId="193" fontId="0" fillId="0" borderId="2" xfId="0" applyNumberFormat="1" applyBorder="1" applyAlignment="1">
      <alignment/>
    </xf>
    <xf numFmtId="189" fontId="0" fillId="0" borderId="0" xfId="0" applyNumberFormat="1" applyAlignment="1">
      <alignment/>
    </xf>
    <xf numFmtId="175" fontId="0" fillId="0" borderId="1" xfId="15" applyFont="1" applyBorder="1">
      <alignment/>
      <protection/>
    </xf>
    <xf numFmtId="189" fontId="0" fillId="0" borderId="5" xfId="0" applyNumberFormat="1" applyBorder="1" applyAlignment="1">
      <alignment/>
    </xf>
    <xf numFmtId="193" fontId="0" fillId="0" borderId="5" xfId="0" applyNumberFormat="1" applyBorder="1" applyAlignment="1">
      <alignment/>
    </xf>
    <xf numFmtId="193" fontId="0" fillId="0" borderId="1" xfId="0" applyNumberFormat="1" applyBorder="1" applyAlignment="1" quotePrefix="1">
      <alignment/>
    </xf>
    <xf numFmtId="166" fontId="0" fillId="0" borderId="1" xfId="0" applyNumberFormat="1" applyBorder="1" applyAlignment="1">
      <alignment horizontal="right"/>
    </xf>
    <xf numFmtId="193" fontId="0" fillId="0" borderId="0" xfId="0" applyNumberFormat="1" applyAlignment="1">
      <alignment/>
    </xf>
    <xf numFmtId="193" fontId="0" fillId="0" borderId="1" xfId="0" applyNumberFormat="1" applyBorder="1" applyAlignment="1">
      <alignment/>
    </xf>
    <xf numFmtId="173" fontId="0" fillId="0" borderId="0" xfId="0" applyNumberFormat="1" applyAlignment="1">
      <alignment horizontal="right"/>
    </xf>
    <xf numFmtId="188" fontId="0" fillId="0" borderId="5" xfId="0" applyNumberFormat="1" applyBorder="1" applyAlignment="1">
      <alignment/>
    </xf>
    <xf numFmtId="165" fontId="0" fillId="0" borderId="0" xfId="0" applyNumberFormat="1" applyAlignment="1">
      <alignment/>
    </xf>
    <xf numFmtId="0" fontId="0" fillId="0" borderId="1" xfId="0" applyBorder="1" applyAlignment="1">
      <alignment horizontal="left"/>
    </xf>
    <xf numFmtId="0" fontId="1" fillId="0" borderId="9" xfId="0" applyFont="1" applyBorder="1" applyAlignment="1">
      <alignment horizontal="center" vertical="center"/>
    </xf>
    <xf numFmtId="0" fontId="1" fillId="0" borderId="11" xfId="0" applyFont="1" applyBorder="1" applyAlignment="1">
      <alignment horizontal="center" vertical="center"/>
    </xf>
    <xf numFmtId="175" fontId="0" fillId="0" borderId="1" xfId="15" applyBorder="1">
      <alignment/>
      <protection/>
    </xf>
    <xf numFmtId="189" fontId="0" fillId="0" borderId="8" xfId="0" applyNumberFormat="1" applyBorder="1" applyAlignment="1">
      <alignment/>
    </xf>
    <xf numFmtId="0" fontId="0" fillId="0" borderId="0" xfId="0" applyAlignment="1">
      <alignment wrapText="1"/>
    </xf>
    <xf numFmtId="0" fontId="1" fillId="0" borderId="1" xfId="0" applyFont="1" applyBorder="1" applyAlignment="1">
      <alignment horizontal="center" vertical="center" wrapText="1"/>
    </xf>
    <xf numFmtId="0" fontId="1" fillId="0" borderId="9"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2" xfId="0" applyFont="1" applyBorder="1" applyAlignment="1">
      <alignment horizontal="center" vertical="center" wrapText="1"/>
    </xf>
    <xf numFmtId="0" fontId="1" fillId="0" borderId="1" xfId="0" applyFont="1" applyBorder="1" applyAlignment="1">
      <alignment/>
    </xf>
    <xf numFmtId="3" fontId="0" fillId="0" borderId="1" xfId="0" applyNumberFormat="1" applyBorder="1" applyAlignment="1">
      <alignment horizontal="center"/>
    </xf>
    <xf numFmtId="187" fontId="0" fillId="0" borderId="1" xfId="0" applyNumberFormat="1" applyBorder="1" applyAlignment="1">
      <alignment horizontal="right"/>
    </xf>
    <xf numFmtId="197" fontId="0" fillId="0" borderId="1" xfId="0" applyNumberFormat="1" applyBorder="1" applyAlignment="1">
      <alignment horizontal="right"/>
    </xf>
    <xf numFmtId="197" fontId="0" fillId="0" borderId="8" xfId="0" applyNumberFormat="1" applyBorder="1" applyAlignment="1">
      <alignment horizontal="right"/>
    </xf>
    <xf numFmtId="0" fontId="0" fillId="0" borderId="0" xfId="0" applyAlignment="1">
      <alignment/>
    </xf>
    <xf numFmtId="0" fontId="1" fillId="0" borderId="10" xfId="0" applyFont="1" applyBorder="1" applyAlignment="1">
      <alignment horizontal="centerContinuous" vertical="center" wrapText="1"/>
    </xf>
    <xf numFmtId="0" fontId="1" fillId="0" borderId="19" xfId="0" applyFont="1" applyBorder="1" applyAlignment="1">
      <alignment horizontal="centerContinuous" vertical="center" wrapText="1"/>
    </xf>
    <xf numFmtId="0" fontId="1" fillId="0" borderId="17" xfId="0" applyFont="1" applyBorder="1" applyAlignment="1">
      <alignment horizontal="centerContinuous" vertical="center" wrapText="1"/>
    </xf>
    <xf numFmtId="0" fontId="1" fillId="0" borderId="16" xfId="0" applyFont="1" applyBorder="1" applyAlignment="1">
      <alignment horizontal="center" wrapText="1"/>
    </xf>
    <xf numFmtId="173" fontId="0" fillId="0" borderId="15" xfId="0" applyNumberFormat="1" applyBorder="1" applyAlignment="1">
      <alignment horizontal="right"/>
    </xf>
    <xf numFmtId="166" fontId="0" fillId="0" borderId="20" xfId="0" applyNumberFormat="1" applyBorder="1" applyAlignment="1">
      <alignment horizontal="right"/>
    </xf>
    <xf numFmtId="0" fontId="0" fillId="0" borderId="16" xfId="0" applyBorder="1" applyAlignment="1">
      <alignment/>
    </xf>
    <xf numFmtId="164" fontId="5" fillId="0" borderId="0" xfId="0" applyNumberFormat="1" applyFont="1" applyBorder="1" applyAlignment="1">
      <alignment/>
    </xf>
    <xf numFmtId="49" fontId="5" fillId="0" borderId="0" xfId="0" applyNumberFormat="1" applyFont="1" applyBorder="1" applyAlignment="1">
      <alignment/>
    </xf>
    <xf numFmtId="0" fontId="6" fillId="0" borderId="0" xfId="0" applyFont="1" applyBorder="1" applyAlignment="1">
      <alignment/>
    </xf>
    <xf numFmtId="0" fontId="5" fillId="0" borderId="0" xfId="0" applyFont="1" applyBorder="1" applyAlignment="1">
      <alignment/>
    </xf>
    <xf numFmtId="0" fontId="1" fillId="0" borderId="1" xfId="0" applyFont="1" applyBorder="1" applyAlignment="1">
      <alignment vertical="center" wrapText="1"/>
    </xf>
    <xf numFmtId="0" fontId="1" fillId="0" borderId="0" xfId="0" applyFont="1" applyAlignment="1">
      <alignment vertical="center" wrapText="1"/>
    </xf>
    <xf numFmtId="202" fontId="0" fillId="0" borderId="0" xfId="0" applyNumberFormat="1" applyAlignment="1">
      <alignment/>
    </xf>
    <xf numFmtId="201" fontId="0" fillId="0" borderId="1" xfId="0" applyNumberFormat="1" applyBorder="1" applyAlignment="1">
      <alignment horizontal="right"/>
    </xf>
    <xf numFmtId="199" fontId="0" fillId="0" borderId="1" xfId="0" applyNumberFormat="1" applyBorder="1" applyAlignment="1">
      <alignment horizontal="right"/>
    </xf>
    <xf numFmtId="202" fontId="0" fillId="0" borderId="0" xfId="0" applyNumberFormat="1" applyAlignment="1">
      <alignment horizontal="right"/>
    </xf>
    <xf numFmtId="168" fontId="0" fillId="0" borderId="1" xfId="0" applyNumberFormat="1" applyBorder="1" applyAlignment="1">
      <alignment horizontal="right"/>
    </xf>
    <xf numFmtId="197" fontId="0" fillId="0" borderId="0" xfId="0" applyNumberFormat="1" applyBorder="1" applyAlignment="1">
      <alignment horizontal="right"/>
    </xf>
    <xf numFmtId="1" fontId="0" fillId="0" borderId="0" xfId="0" applyNumberFormat="1" applyAlignment="1">
      <alignment horizontal="center"/>
    </xf>
    <xf numFmtId="0" fontId="0" fillId="0" borderId="0" xfId="0" applyAlignment="1">
      <alignment horizontal="left"/>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xf>
    <xf numFmtId="49" fontId="0" fillId="0" borderId="1" xfId="0" applyNumberFormat="1" applyBorder="1" applyAlignment="1">
      <alignment horizontal="center"/>
    </xf>
    <xf numFmtId="193" fontId="0" fillId="0" borderId="15" xfId="0" applyNumberFormat="1" applyBorder="1" applyAlignment="1">
      <alignment horizontal="center"/>
    </xf>
    <xf numFmtId="193" fontId="0" fillId="0" borderId="8" xfId="0" applyNumberFormat="1" applyBorder="1" applyAlignment="1">
      <alignment horizontal="center"/>
    </xf>
    <xf numFmtId="0" fontId="5" fillId="0" borderId="0" xfId="0" applyFont="1" applyAlignment="1">
      <alignment/>
    </xf>
    <xf numFmtId="0" fontId="6" fillId="0" borderId="0" xfId="0" applyFont="1" applyAlignment="1">
      <alignment horizontal="left"/>
    </xf>
    <xf numFmtId="49" fontId="4" fillId="0" borderId="0" xfId="0" applyNumberFormat="1" applyFont="1" applyAlignment="1">
      <alignment horizontal="centerContinuous" wrapText="1"/>
    </xf>
    <xf numFmtId="15" fontId="0" fillId="0" borderId="4" xfId="0" applyNumberFormat="1" applyBorder="1" applyAlignment="1">
      <alignment/>
    </xf>
    <xf numFmtId="0" fontId="1" fillId="0" borderId="23" xfId="0" applyFont="1" applyBorder="1" applyAlignment="1">
      <alignment horizontal="center" vertical="center" wrapText="1"/>
    </xf>
    <xf numFmtId="0" fontId="0" fillId="0" borderId="24" xfId="0" applyBorder="1" applyAlignment="1">
      <alignment/>
    </xf>
    <xf numFmtId="176" fontId="0" fillId="0" borderId="1" xfId="16" applyFont="1" applyBorder="1">
      <alignment/>
      <protection/>
    </xf>
    <xf numFmtId="187" fontId="0" fillId="0" borderId="24" xfId="0" applyNumberFormat="1" applyBorder="1" applyAlignment="1">
      <alignment/>
    </xf>
    <xf numFmtId="190" fontId="0" fillId="0" borderId="1" xfId="0" applyNumberFormat="1" applyBorder="1" applyAlignment="1">
      <alignment/>
    </xf>
    <xf numFmtId="187" fontId="0" fillId="0" borderId="0" xfId="0" applyNumberFormat="1" applyAlignment="1">
      <alignment/>
    </xf>
    <xf numFmtId="180" fontId="0" fillId="0" borderId="1" xfId="15" applyNumberFormat="1" applyFont="1" applyBorder="1">
      <alignment/>
      <protection/>
    </xf>
    <xf numFmtId="180" fontId="0" fillId="0" borderId="1" xfId="15" applyNumberFormat="1" applyBorder="1">
      <alignment/>
      <protection/>
    </xf>
    <xf numFmtId="197" fontId="0" fillId="0" borderId="24" xfId="0" applyNumberFormat="1" applyBorder="1" applyAlignment="1">
      <alignment horizontal="right"/>
    </xf>
    <xf numFmtId="203" fontId="0" fillId="0" borderId="24" xfId="0" applyNumberFormat="1" applyBorder="1" applyAlignment="1">
      <alignment horizontal="right"/>
    </xf>
    <xf numFmtId="0" fontId="0" fillId="0" borderId="20" xfId="0" applyBorder="1" applyAlignment="1">
      <alignment/>
    </xf>
    <xf numFmtId="187" fontId="0" fillId="0" borderId="15" xfId="0" applyNumberFormat="1" applyBorder="1" applyAlignment="1">
      <alignment/>
    </xf>
    <xf numFmtId="203" fontId="0" fillId="0" borderId="15" xfId="0" applyNumberFormat="1" applyBorder="1" applyAlignment="1">
      <alignment horizontal="right"/>
    </xf>
    <xf numFmtId="188" fontId="0" fillId="0" borderId="23" xfId="0" applyNumberFormat="1" applyBorder="1" applyAlignment="1">
      <alignment/>
    </xf>
    <xf numFmtId="0" fontId="1" fillId="0" borderId="0" xfId="0" applyFont="1" applyAlignment="1">
      <alignment horizontal="center" vertical="center" wrapText="1"/>
    </xf>
    <xf numFmtId="0" fontId="1" fillId="0" borderId="23" xfId="0" applyFont="1" applyBorder="1" applyAlignment="1">
      <alignment horizontal="center" wrapText="1"/>
    </xf>
    <xf numFmtId="167" fontId="0" fillId="0" borderId="1" xfId="0" applyNumberFormat="1" applyBorder="1" applyAlignment="1">
      <alignment/>
    </xf>
    <xf numFmtId="204" fontId="0" fillId="0" borderId="1" xfId="16" applyNumberFormat="1" applyFont="1" applyBorder="1">
      <alignment/>
      <protection/>
    </xf>
    <xf numFmtId="187" fontId="0" fillId="0" borderId="23" xfId="0" applyNumberFormat="1" applyBorder="1" applyAlignment="1">
      <alignment/>
    </xf>
    <xf numFmtId="187" fontId="0" fillId="0" borderId="9" xfId="0" applyNumberFormat="1" applyBorder="1" applyAlignment="1">
      <alignment/>
    </xf>
    <xf numFmtId="197" fontId="0" fillId="0" borderId="9" xfId="0" applyNumberFormat="1" applyBorder="1" applyAlignment="1">
      <alignment horizontal="right"/>
    </xf>
    <xf numFmtId="197" fontId="0" fillId="0" borderId="2" xfId="0" applyNumberFormat="1" applyBorder="1" applyAlignment="1">
      <alignment horizontal="right"/>
    </xf>
    <xf numFmtId="187" fontId="0" fillId="0" borderId="1" xfId="0" applyNumberFormat="1" applyBorder="1" applyAlignment="1">
      <alignment/>
    </xf>
    <xf numFmtId="0" fontId="0" fillId="0" borderId="1" xfId="0" applyBorder="1" applyAlignment="1">
      <alignment horizontal="right"/>
    </xf>
    <xf numFmtId="197" fontId="0" fillId="0" borderId="15" xfId="0" applyNumberFormat="1" applyBorder="1" applyAlignment="1">
      <alignment horizontal="right"/>
    </xf>
    <xf numFmtId="0" fontId="0" fillId="0" borderId="23" xfId="0" applyBorder="1" applyAlignment="1">
      <alignment/>
    </xf>
    <xf numFmtId="0" fontId="1" fillId="0" borderId="11" xfId="0" applyFont="1" applyBorder="1" applyAlignment="1">
      <alignment horizontal="centerContinuous" vertical="center"/>
    </xf>
    <xf numFmtId="0" fontId="0" fillId="0" borderId="17" xfId="0" applyBorder="1" applyAlignment="1">
      <alignment horizontal="centerContinuous" vertical="center"/>
    </xf>
    <xf numFmtId="169" fontId="0" fillId="0" borderId="9" xfId="0" applyNumberFormat="1" applyBorder="1" applyAlignment="1">
      <alignment/>
    </xf>
    <xf numFmtId="173" fontId="0" fillId="0" borderId="6" xfId="0" applyNumberFormat="1" applyBorder="1" applyAlignment="1">
      <alignment horizontal="right"/>
    </xf>
    <xf numFmtId="167" fontId="0" fillId="0" borderId="2" xfId="0" applyNumberFormat="1" applyBorder="1" applyAlignment="1">
      <alignment/>
    </xf>
    <xf numFmtId="0" fontId="0" fillId="0" borderId="25" xfId="0" applyBorder="1" applyAlignment="1">
      <alignment/>
    </xf>
    <xf numFmtId="169" fontId="0" fillId="0" borderId="1" xfId="0" applyNumberFormat="1" applyBorder="1" applyAlignment="1">
      <alignment/>
    </xf>
    <xf numFmtId="170" fontId="0" fillId="0" borderId="5" xfId="0" applyNumberFormat="1" applyBorder="1" applyAlignment="1">
      <alignment horizontal="right"/>
    </xf>
    <xf numFmtId="173" fontId="0" fillId="0" borderId="5" xfId="0" applyNumberFormat="1" applyBorder="1" applyAlignment="1">
      <alignment horizontal="right"/>
    </xf>
    <xf numFmtId="167" fontId="0" fillId="0" borderId="0" xfId="0" applyNumberFormat="1" applyBorder="1" applyAlignment="1">
      <alignment horizontal="right"/>
    </xf>
    <xf numFmtId="170" fontId="0" fillId="0" borderId="5" xfId="0" applyNumberFormat="1" applyBorder="1" applyAlignment="1" quotePrefix="1">
      <alignment horizontal="right"/>
    </xf>
    <xf numFmtId="167" fontId="0" fillId="0" borderId="1" xfId="0" applyNumberFormat="1" applyBorder="1" applyAlignment="1">
      <alignment horizontal="right"/>
    </xf>
    <xf numFmtId="179" fontId="0" fillId="0" borderId="1" xfId="0" applyNumberFormat="1" applyBorder="1" applyAlignment="1">
      <alignment horizontal="right"/>
    </xf>
    <xf numFmtId="206" fontId="0" fillId="0" borderId="1" xfId="0" applyNumberFormat="1" applyBorder="1" applyAlignment="1">
      <alignment/>
    </xf>
    <xf numFmtId="206" fontId="0" fillId="0" borderId="0" xfId="0" applyNumberFormat="1" applyAlignment="1">
      <alignment/>
    </xf>
    <xf numFmtId="206" fontId="0" fillId="0" borderId="1" xfId="0" applyNumberFormat="1" applyBorder="1" applyAlignment="1">
      <alignment horizontal="right"/>
    </xf>
    <xf numFmtId="179" fontId="0" fillId="0" borderId="8" xfId="0" applyNumberFormat="1" applyBorder="1" applyAlignment="1" quotePrefix="1">
      <alignment horizontal="right"/>
    </xf>
    <xf numFmtId="179" fontId="0" fillId="0" borderId="5" xfId="0" applyNumberFormat="1" applyBorder="1" applyAlignment="1" quotePrefix="1">
      <alignment horizontal="right"/>
    </xf>
    <xf numFmtId="0" fontId="1" fillId="0" borderId="1" xfId="0" applyFont="1" applyBorder="1" applyAlignment="1">
      <alignment horizontal="center" wrapText="1"/>
    </xf>
    <xf numFmtId="0" fontId="1" fillId="0" borderId="9" xfId="0" applyFont="1" applyBorder="1" applyAlignment="1">
      <alignment horizontal="centerContinuous" wrapText="1"/>
    </xf>
    <xf numFmtId="0" fontId="1" fillId="0" borderId="9" xfId="0" applyFont="1" applyBorder="1" applyAlignment="1">
      <alignment horizontal="centerContinuous"/>
    </xf>
    <xf numFmtId="0" fontId="1" fillId="0" borderId="2" xfId="0" applyFont="1" applyBorder="1" applyAlignment="1">
      <alignment horizontal="centerContinuous" wrapText="1"/>
    </xf>
    <xf numFmtId="0" fontId="1" fillId="0" borderId="0" xfId="0" applyFont="1" applyAlignment="1">
      <alignment wrapText="1"/>
    </xf>
    <xf numFmtId="191" fontId="0" fillId="0" borderId="1" xfId="0" applyNumberFormat="1" applyBorder="1" applyAlignment="1">
      <alignment vertical="top"/>
    </xf>
    <xf numFmtId="207" fontId="0" fillId="0" borderId="1" xfId="0" applyNumberFormat="1" applyBorder="1" applyAlignment="1">
      <alignment/>
    </xf>
    <xf numFmtId="193" fontId="0" fillId="0" borderId="1" xfId="0" applyNumberFormat="1" applyBorder="1" applyAlignment="1">
      <alignment vertical="top"/>
    </xf>
    <xf numFmtId="165" fontId="0" fillId="0" borderId="1" xfId="0" applyNumberFormat="1" applyBorder="1" applyAlignment="1">
      <alignment vertical="top"/>
    </xf>
    <xf numFmtId="165" fontId="0" fillId="0" borderId="0" xfId="0" applyNumberFormat="1" applyAlignment="1">
      <alignment vertical="top"/>
    </xf>
    <xf numFmtId="3" fontId="0" fillId="0" borderId="0" xfId="0" applyNumberFormat="1" applyAlignment="1">
      <alignment/>
    </xf>
    <xf numFmtId="182" fontId="4" fillId="0" borderId="0" xfId="0" applyNumberFormat="1" applyFont="1" applyAlignment="1">
      <alignment horizontal="left"/>
    </xf>
    <xf numFmtId="0" fontId="4" fillId="0" borderId="0" xfId="0" applyFont="1" applyAlignment="1">
      <alignment horizontal="left" wrapText="1"/>
    </xf>
    <xf numFmtId="0" fontId="1" fillId="0" borderId="0" xfId="0" applyFont="1" applyBorder="1" applyAlignment="1">
      <alignment horizontal="center" vertical="center" wrapText="1"/>
    </xf>
    <xf numFmtId="0" fontId="0" fillId="0" borderId="1" xfId="0" applyBorder="1" applyAlignment="1">
      <alignment horizontal="center"/>
    </xf>
    <xf numFmtId="171" fontId="0" fillId="0" borderId="1" xfId="0" applyNumberFormat="1" applyBorder="1" applyAlignment="1">
      <alignment/>
    </xf>
    <xf numFmtId="171" fontId="0" fillId="0" borderId="0" xfId="0" applyNumberFormat="1" applyBorder="1" applyAlignment="1">
      <alignment/>
    </xf>
    <xf numFmtId="171" fontId="0" fillId="0" borderId="8" xfId="0" applyNumberFormat="1" applyBorder="1" applyAlignment="1">
      <alignment/>
    </xf>
    <xf numFmtId="171" fontId="0" fillId="0" borderId="6" xfId="0" applyNumberFormat="1" applyBorder="1" applyAlignment="1">
      <alignment/>
    </xf>
    <xf numFmtId="209" fontId="0" fillId="0" borderId="9" xfId="0" applyNumberFormat="1" applyBorder="1" applyAlignment="1">
      <alignment/>
    </xf>
    <xf numFmtId="209" fontId="0" fillId="0" borderId="2" xfId="0" applyNumberFormat="1" applyBorder="1" applyAlignment="1">
      <alignment/>
    </xf>
    <xf numFmtId="209" fontId="0" fillId="0" borderId="0" xfId="0" applyNumberFormat="1" applyBorder="1" applyAlignment="1">
      <alignment/>
    </xf>
    <xf numFmtId="49" fontId="5" fillId="0" borderId="0" xfId="0" applyNumberFormat="1" applyFont="1" applyAlignment="1" applyProtection="1">
      <alignment/>
      <protection locked="0"/>
    </xf>
    <xf numFmtId="14" fontId="0" fillId="0" borderId="0" xfId="0" applyNumberFormat="1" applyAlignment="1">
      <alignment/>
    </xf>
    <xf numFmtId="0" fontId="0" fillId="0" borderId="0" xfId="0" applyNumberFormat="1" applyAlignment="1">
      <alignment horizontal="right"/>
    </xf>
    <xf numFmtId="0" fontId="0" fillId="0" borderId="0" xfId="0" applyFont="1" applyAlignment="1">
      <alignment horizontal="centerContinuous" wrapText="1"/>
    </xf>
    <xf numFmtId="0" fontId="0" fillId="0" borderId="0" xfId="0" applyFont="1" applyAlignment="1">
      <alignment horizontal="centerContinuous"/>
    </xf>
    <xf numFmtId="0" fontId="0" fillId="0" borderId="0" xfId="0" applyFont="1" applyAlignment="1">
      <alignment/>
    </xf>
    <xf numFmtId="0" fontId="1" fillId="0" borderId="11" xfId="0" applyFont="1" applyBorder="1" applyAlignment="1">
      <alignment horizontal="center" vertical="center" wrapText="1"/>
    </xf>
    <xf numFmtId="0" fontId="0" fillId="0" borderId="1" xfId="0" applyFont="1" applyBorder="1" applyAlignment="1">
      <alignment/>
    </xf>
    <xf numFmtId="210" fontId="0" fillId="0" borderId="8" xfId="0" applyNumberFormat="1" applyFont="1" applyBorder="1" applyAlignment="1">
      <alignment horizontal="right"/>
    </xf>
    <xf numFmtId="166" fontId="0" fillId="0" borderId="8" xfId="0" applyNumberFormat="1" applyFont="1" applyBorder="1" applyAlignment="1">
      <alignment horizontal="right"/>
    </xf>
    <xf numFmtId="2" fontId="0" fillId="0" borderId="8" xfId="0" applyNumberFormat="1" applyFont="1" applyBorder="1" applyAlignment="1">
      <alignment horizontal="center"/>
    </xf>
    <xf numFmtId="2" fontId="0" fillId="0" borderId="8" xfId="0" applyNumberFormat="1" applyFont="1" applyBorder="1" applyAlignment="1" quotePrefix="1">
      <alignment horizontal="center"/>
    </xf>
    <xf numFmtId="211" fontId="0" fillId="0" borderId="8" xfId="0" applyNumberFormat="1" applyFont="1" applyBorder="1" applyAlignment="1">
      <alignment horizontal="right"/>
    </xf>
    <xf numFmtId="186" fontId="0" fillId="0" borderId="8" xfId="0" applyNumberFormat="1" applyFont="1" applyBorder="1" applyAlignment="1">
      <alignment horizontal="right"/>
    </xf>
    <xf numFmtId="0" fontId="0" fillId="0" borderId="9" xfId="0" applyFont="1" applyBorder="1" applyAlignment="1">
      <alignment/>
    </xf>
    <xf numFmtId="0" fontId="0" fillId="0" borderId="7" xfId="0" applyFont="1" applyBorder="1" applyAlignment="1">
      <alignment/>
    </xf>
    <xf numFmtId="0" fontId="1" fillId="0" borderId="19" xfId="0" applyFont="1" applyBorder="1" applyAlignment="1">
      <alignment horizontal="centerContinuous" wrapText="1"/>
    </xf>
    <xf numFmtId="0" fontId="1" fillId="0" borderId="11" xfId="0" applyFont="1" applyBorder="1" applyAlignment="1">
      <alignment horizontal="centerContinuous" wrapText="1"/>
    </xf>
    <xf numFmtId="169" fontId="0" fillId="0" borderId="5" xfId="0" applyNumberFormat="1" applyBorder="1" applyAlignment="1">
      <alignment horizontal="right"/>
    </xf>
    <xf numFmtId="0" fontId="0" fillId="0" borderId="1" xfId="0" applyFont="1" applyBorder="1" applyAlignment="1">
      <alignment horizontal="left" wrapText="1"/>
    </xf>
    <xf numFmtId="169" fontId="0" fillId="0" borderId="8" xfId="0" applyNumberFormat="1" applyBorder="1" applyAlignment="1">
      <alignment horizontal="right"/>
    </xf>
    <xf numFmtId="0" fontId="0" fillId="0" borderId="1" xfId="0" applyFont="1" applyBorder="1" applyAlignment="1">
      <alignment horizontal="left"/>
    </xf>
    <xf numFmtId="0" fontId="0" fillId="0" borderId="0" xfId="0" applyFill="1" applyBorder="1" applyAlignment="1">
      <alignment/>
    </xf>
    <xf numFmtId="0" fontId="0" fillId="0" borderId="5" xfId="0" applyFont="1" applyBorder="1" applyAlignment="1">
      <alignment/>
    </xf>
    <xf numFmtId="0" fontId="0" fillId="0" borderId="5" xfId="0" applyFill="1" applyBorder="1" applyAlignment="1">
      <alignment/>
    </xf>
    <xf numFmtId="169" fontId="0" fillId="0" borderId="6" xfId="0" applyNumberFormat="1" applyBorder="1" applyAlignment="1">
      <alignment horizontal="right"/>
    </xf>
    <xf numFmtId="169" fontId="0" fillId="0" borderId="0" xfId="0" applyNumberFormat="1" applyBorder="1" applyAlignment="1">
      <alignment horizontal="right"/>
    </xf>
    <xf numFmtId="2" fontId="0" fillId="0" borderId="0" xfId="0" applyNumberFormat="1" applyAlignment="1">
      <alignment/>
    </xf>
    <xf numFmtId="0" fontId="0" fillId="0" borderId="0" xfId="0" applyBorder="1" applyAlignment="1">
      <alignment horizontal="centerContinuous"/>
    </xf>
    <xf numFmtId="0" fontId="1" fillId="0" borderId="11" xfId="0" applyFont="1" applyBorder="1" applyAlignment="1">
      <alignment horizontal="centerContinuous" vertical="center" wrapText="1"/>
    </xf>
    <xf numFmtId="189" fontId="0" fillId="0" borderId="9" xfId="21" applyNumberFormat="1" applyBorder="1" applyAlignment="1">
      <alignment horizontal="right"/>
    </xf>
    <xf numFmtId="189" fontId="0" fillId="0" borderId="6" xfId="21" applyNumberFormat="1" applyBorder="1" applyAlignment="1">
      <alignment horizontal="right"/>
    </xf>
    <xf numFmtId="189" fontId="0" fillId="0" borderId="7" xfId="21" applyNumberFormat="1" applyBorder="1" applyAlignment="1">
      <alignment horizontal="right"/>
    </xf>
    <xf numFmtId="213" fontId="0" fillId="0" borderId="5" xfId="21" applyNumberFormat="1" applyBorder="1" applyAlignment="1">
      <alignment horizontal="right"/>
    </xf>
    <xf numFmtId="213" fontId="0" fillId="0" borderId="1" xfId="21" applyNumberFormat="1" applyBorder="1" applyAlignment="1">
      <alignment horizontal="right"/>
    </xf>
    <xf numFmtId="213" fontId="0" fillId="0" borderId="0" xfId="21" applyNumberFormat="1" applyBorder="1" applyAlignment="1">
      <alignment horizontal="right"/>
    </xf>
    <xf numFmtId="189" fontId="0" fillId="0" borderId="1" xfId="21" applyNumberFormat="1" applyBorder="1" applyAlignment="1">
      <alignment horizontal="right"/>
    </xf>
    <xf numFmtId="189" fontId="0" fillId="0" borderId="8" xfId="21" applyNumberFormat="1" applyBorder="1" applyAlignment="1">
      <alignment horizontal="right"/>
    </xf>
    <xf numFmtId="165" fontId="0" fillId="0" borderId="5" xfId="21" applyNumberFormat="1" applyBorder="1" applyAlignment="1">
      <alignment horizontal="right"/>
    </xf>
    <xf numFmtId="166" fontId="0" fillId="0" borderId="1" xfId="21" applyNumberFormat="1" applyFont="1" applyBorder="1" applyAlignment="1">
      <alignment horizontal="right"/>
    </xf>
    <xf numFmtId="166" fontId="0" fillId="0" borderId="8" xfId="21" applyNumberFormat="1" applyFont="1" applyBorder="1" applyAlignment="1">
      <alignment horizontal="right"/>
    </xf>
    <xf numFmtId="213" fontId="0" fillId="0" borderId="0" xfId="0" applyNumberFormat="1" applyBorder="1" applyAlignment="1">
      <alignment/>
    </xf>
    <xf numFmtId="213" fontId="0" fillId="0" borderId="5" xfId="0" applyNumberFormat="1" applyBorder="1" applyAlignment="1">
      <alignment/>
    </xf>
    <xf numFmtId="165" fontId="0" fillId="0" borderId="6" xfId="21" applyNumberFormat="1" applyBorder="1" applyAlignment="1">
      <alignment horizontal="right"/>
    </xf>
    <xf numFmtId="164" fontId="5" fillId="0" borderId="0" xfId="0" applyNumberFormat="1" applyFont="1" applyAlignment="1" quotePrefix="1">
      <alignment horizontal="left"/>
    </xf>
    <xf numFmtId="0" fontId="5" fillId="0" borderId="0" xfId="0" applyNumberFormat="1" applyFont="1" applyAlignment="1">
      <alignment/>
    </xf>
    <xf numFmtId="0" fontId="1" fillId="0" borderId="19" xfId="0" applyFont="1" applyBorder="1" applyAlignment="1">
      <alignment horizontal="center" vertical="center" wrapText="1"/>
    </xf>
    <xf numFmtId="0" fontId="1" fillId="0" borderId="26" xfId="0" applyFont="1" applyBorder="1" applyAlignment="1">
      <alignment horizontal="centerContinuous" vertical="center" wrapText="1"/>
    </xf>
    <xf numFmtId="205" fontId="1" fillId="0" borderId="9" xfId="0" applyNumberFormat="1" applyFont="1" applyBorder="1" applyAlignment="1">
      <alignment horizontal="center" wrapText="1"/>
    </xf>
    <xf numFmtId="167" fontId="0" fillId="0" borderId="0" xfId="0" applyNumberFormat="1" applyAlignment="1">
      <alignment horizontal="centerContinuous"/>
    </xf>
    <xf numFmtId="167" fontId="0" fillId="0" borderId="0" xfId="0" applyNumberFormat="1" applyFont="1" applyAlignment="1">
      <alignment horizontal="centerContinuous" wrapText="1"/>
    </xf>
    <xf numFmtId="167" fontId="0" fillId="0" borderId="4" xfId="0" applyNumberFormat="1" applyBorder="1" applyAlignment="1">
      <alignment/>
    </xf>
    <xf numFmtId="0" fontId="1" fillId="0" borderId="10" xfId="0" applyFont="1" applyBorder="1" applyAlignment="1">
      <alignment horizontal="center" vertical="center" wrapText="1"/>
    </xf>
    <xf numFmtId="167" fontId="1" fillId="0" borderId="11" xfId="0" applyNumberFormat="1" applyFont="1" applyBorder="1" applyAlignment="1">
      <alignment horizontal="center" vertical="center" wrapText="1"/>
    </xf>
    <xf numFmtId="0" fontId="1" fillId="0" borderId="5" xfId="0" applyFont="1" applyBorder="1" applyAlignment="1">
      <alignment horizontal="center" vertical="center" wrapText="1"/>
    </xf>
    <xf numFmtId="167" fontId="1" fillId="0" borderId="8" xfId="0" applyNumberFormat="1" applyFont="1" applyBorder="1" applyAlignment="1">
      <alignment horizontal="center" vertical="center" wrapText="1"/>
    </xf>
    <xf numFmtId="0" fontId="1" fillId="0" borderId="1" xfId="0" applyFont="1" applyBorder="1" applyAlignment="1">
      <alignment horizontal="left" vertical="center" wrapText="1"/>
    </xf>
    <xf numFmtId="217" fontId="0" fillId="0" borderId="5" xfId="0" applyNumberFormat="1" applyBorder="1" applyAlignment="1">
      <alignment horizontal="left"/>
    </xf>
    <xf numFmtId="3" fontId="0" fillId="0" borderId="8" xfId="0" applyNumberFormat="1" applyBorder="1" applyAlignment="1">
      <alignment horizontal="center"/>
    </xf>
    <xf numFmtId="172" fontId="0" fillId="0" borderId="1" xfId="0" applyNumberFormat="1" applyBorder="1" applyAlignment="1">
      <alignment horizontal="right"/>
    </xf>
    <xf numFmtId="0" fontId="0" fillId="0" borderId="5" xfId="0" applyBorder="1" applyAlignment="1">
      <alignment horizontal="right"/>
    </xf>
    <xf numFmtId="167" fontId="0" fillId="0" borderId="8" xfId="0" applyNumberFormat="1" applyBorder="1" applyAlignment="1">
      <alignment horizontal="center"/>
    </xf>
    <xf numFmtId="172" fontId="0" fillId="0" borderId="0" xfId="0" applyNumberFormat="1" applyBorder="1" applyAlignment="1">
      <alignment horizontal="right"/>
    </xf>
    <xf numFmtId="0" fontId="11" fillId="0" borderId="27" xfId="0" applyFont="1" applyBorder="1" applyAlignment="1">
      <alignment/>
    </xf>
    <xf numFmtId="3" fontId="11" fillId="0" borderId="27" xfId="0" applyNumberFormat="1" applyFont="1" applyBorder="1" applyAlignment="1">
      <alignment horizontal="center"/>
    </xf>
    <xf numFmtId="167" fontId="5" fillId="0" borderId="0" xfId="0" applyNumberFormat="1" applyFont="1" applyAlignment="1">
      <alignment horizontal="left"/>
    </xf>
    <xf numFmtId="167" fontId="0" fillId="0" borderId="0" xfId="0" applyNumberFormat="1" applyAlignment="1">
      <alignment horizontal="left"/>
    </xf>
    <xf numFmtId="167" fontId="5" fillId="0" borderId="0" xfId="0" applyNumberFormat="1" applyFont="1" applyAlignment="1">
      <alignment/>
    </xf>
    <xf numFmtId="167" fontId="0" fillId="0" borderId="0" xfId="0" applyNumberFormat="1" applyAlignment="1">
      <alignment/>
    </xf>
    <xf numFmtId="0" fontId="4" fillId="0" borderId="0" xfId="0" applyFont="1" applyAlignment="1">
      <alignment horizontal="centerContinuous"/>
    </xf>
    <xf numFmtId="0" fontId="1" fillId="0" borderId="28" xfId="0" applyFont="1" applyBorder="1" applyAlignment="1">
      <alignment horizontal="center" vertical="center" wrapText="1"/>
    </xf>
    <xf numFmtId="0" fontId="0" fillId="0" borderId="27" xfId="0" applyBorder="1" applyAlignment="1">
      <alignment/>
    </xf>
    <xf numFmtId="193" fontId="0" fillId="0" borderId="1" xfId="0" applyNumberFormat="1" applyBorder="1" applyAlignment="1">
      <alignment horizontal="right"/>
    </xf>
    <xf numFmtId="193" fontId="0" fillId="0" borderId="8" xfId="0" applyNumberFormat="1" applyFill="1" applyBorder="1" applyAlignment="1">
      <alignment horizontal="right"/>
    </xf>
    <xf numFmtId="173" fontId="0" fillId="0" borderId="8" xfId="0" applyNumberFormat="1" applyBorder="1" applyAlignment="1">
      <alignment horizontal="right"/>
    </xf>
    <xf numFmtId="187" fontId="0" fillId="0" borderId="9" xfId="0" applyNumberFormat="1" applyBorder="1" applyAlignment="1">
      <alignment horizontal="right"/>
    </xf>
    <xf numFmtId="187" fontId="0" fillId="0" borderId="6" xfId="0" applyNumberFormat="1" applyBorder="1" applyAlignment="1">
      <alignment horizontal="right"/>
    </xf>
    <xf numFmtId="0" fontId="1" fillId="0" borderId="2" xfId="0" applyFont="1" applyBorder="1" applyAlignment="1">
      <alignment horizontal="center" vertical="center"/>
    </xf>
    <xf numFmtId="193" fontId="0" fillId="0" borderId="0" xfId="0" applyNumberFormat="1" applyBorder="1" applyAlignment="1">
      <alignment horizontal="right"/>
    </xf>
    <xf numFmtId="49" fontId="0" fillId="0" borderId="1" xfId="0" applyNumberFormat="1" applyBorder="1" applyAlignment="1">
      <alignment/>
    </xf>
    <xf numFmtId="173" fontId="0" fillId="0" borderId="0" xfId="0" applyNumberFormat="1" applyBorder="1" applyAlignment="1">
      <alignment horizontal="right"/>
    </xf>
    <xf numFmtId="193" fontId="0" fillId="0" borderId="5" xfId="0" applyNumberFormat="1" applyBorder="1" applyAlignment="1">
      <alignment horizontal="right"/>
    </xf>
    <xf numFmtId="187" fontId="0" fillId="0" borderId="1" xfId="0" applyNumberFormat="1" applyBorder="1" applyAlignment="1">
      <alignment/>
    </xf>
    <xf numFmtId="187" fontId="0" fillId="0" borderId="8" xfId="0" applyNumberFormat="1" applyBorder="1" applyAlignment="1">
      <alignment/>
    </xf>
    <xf numFmtId="171" fontId="0" fillId="0" borderId="8" xfId="0" applyNumberFormat="1" applyBorder="1" applyAlignment="1">
      <alignment horizontal="right"/>
    </xf>
    <xf numFmtId="171" fontId="0" fillId="0" borderId="8" xfId="0" applyNumberFormat="1" applyBorder="1" applyAlignment="1">
      <alignment/>
    </xf>
    <xf numFmtId="182" fontId="0" fillId="0" borderId="5" xfId="0" applyNumberFormat="1" applyBorder="1" applyAlignment="1">
      <alignment horizontal="right"/>
    </xf>
    <xf numFmtId="220" fontId="5" fillId="0" borderId="0" xfId="0" applyNumberFormat="1" applyFont="1" applyAlignment="1">
      <alignment/>
    </xf>
    <xf numFmtId="0" fontId="1" fillId="0" borderId="10" xfId="0" applyFont="1" applyBorder="1" applyAlignment="1">
      <alignment horizontal="center" vertical="center"/>
    </xf>
    <xf numFmtId="0" fontId="1" fillId="0" borderId="25" xfId="0" applyFont="1" applyBorder="1" applyAlignment="1">
      <alignment horizontal="center" vertical="center"/>
    </xf>
    <xf numFmtId="221" fontId="0" fillId="0" borderId="5" xfId="0" applyNumberFormat="1" applyFont="1" applyBorder="1" applyAlignment="1">
      <alignment horizontal="right" vertical="center"/>
    </xf>
    <xf numFmtId="221" fontId="0" fillId="0" borderId="8" xfId="0" applyNumberFormat="1" applyFont="1" applyBorder="1" applyAlignment="1">
      <alignment horizontal="right" vertical="center"/>
    </xf>
    <xf numFmtId="205" fontId="0" fillId="0" borderId="6" xfId="0" applyNumberFormat="1" applyBorder="1" applyAlignment="1">
      <alignment/>
    </xf>
    <xf numFmtId="205" fontId="0" fillId="0" borderId="7" xfId="0" applyNumberFormat="1" applyBorder="1" applyAlignment="1">
      <alignment/>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5" fillId="0" borderId="0" xfId="0" applyFont="1" applyAlignment="1">
      <alignment horizontal="left"/>
    </xf>
    <xf numFmtId="0" fontId="0" fillId="0" borderId="1" xfId="0" applyFill="1" applyBorder="1" applyAlignment="1">
      <alignment horizontal="left"/>
    </xf>
    <xf numFmtId="165" fontId="0" fillId="0" borderId="6" xfId="0" applyNumberFormat="1" applyBorder="1" applyAlignment="1">
      <alignment horizontal="right"/>
    </xf>
    <xf numFmtId="0" fontId="5" fillId="0" borderId="0" xfId="0" applyFont="1" applyAlignment="1" quotePrefix="1">
      <alignment horizontal="left"/>
    </xf>
    <xf numFmtId="193" fontId="0" fillId="0" borderId="24" xfId="0" applyNumberFormat="1" applyBorder="1" applyAlignment="1">
      <alignment/>
    </xf>
    <xf numFmtId="193" fontId="0" fillId="0" borderId="24" xfId="0" applyNumberFormat="1" applyFont="1" applyBorder="1" applyAlignment="1">
      <alignment/>
    </xf>
    <xf numFmtId="0" fontId="0" fillId="0" borderId="29" xfId="0" applyBorder="1" applyAlignment="1">
      <alignment/>
    </xf>
    <xf numFmtId="0" fontId="5" fillId="0" borderId="0" xfId="0" applyNumberFormat="1" applyFont="1" applyAlignment="1" quotePrefix="1">
      <alignment horizontal="left"/>
    </xf>
    <xf numFmtId="0" fontId="1" fillId="0" borderId="17" xfId="0" applyFont="1" applyBorder="1" applyAlignment="1">
      <alignment horizontal="center" vertical="center" wrapText="1"/>
    </xf>
    <xf numFmtId="49" fontId="0" fillId="0" borderId="1" xfId="15" applyNumberFormat="1" applyFont="1" applyBorder="1" applyAlignment="1">
      <alignment horizontal="left"/>
      <protection/>
    </xf>
    <xf numFmtId="222" fontId="0" fillId="0" borderId="1" xfId="0" applyNumberFormat="1" applyBorder="1" applyAlignment="1">
      <alignment horizontal="right"/>
    </xf>
    <xf numFmtId="184" fontId="0" fillId="0" borderId="1" xfId="0" applyNumberFormat="1" applyBorder="1" applyAlignment="1">
      <alignment horizontal="right"/>
    </xf>
    <xf numFmtId="223" fontId="0" fillId="0" borderId="8" xfId="0" applyNumberFormat="1" applyBorder="1" applyAlignment="1">
      <alignment horizontal="right"/>
    </xf>
    <xf numFmtId="214" fontId="0" fillId="0" borderId="1" xfId="0" applyNumberFormat="1" applyBorder="1" applyAlignment="1">
      <alignment horizontal="right"/>
    </xf>
    <xf numFmtId="0" fontId="4" fillId="0" borderId="0" xfId="41" applyFont="1" applyAlignment="1">
      <alignment horizontal="centerContinuous"/>
      <protection/>
    </xf>
    <xf numFmtId="0" fontId="4" fillId="0" borderId="0" xfId="41" applyFont="1" applyAlignment="1">
      <alignment horizontal="centerContinuous" wrapText="1"/>
      <protection/>
    </xf>
    <xf numFmtId="0" fontId="4" fillId="0" borderId="0" xfId="41" applyAlignment="1">
      <alignment horizontal="centerContinuous" wrapText="1"/>
      <protection/>
    </xf>
    <xf numFmtId="0" fontId="0" fillId="0" borderId="1" xfId="0" applyFont="1" applyBorder="1" applyAlignment="1">
      <alignment horizontal="center"/>
    </xf>
    <xf numFmtId="200" fontId="0" fillId="0" borderId="9" xfId="0" applyNumberFormat="1" applyBorder="1" applyAlignment="1">
      <alignment/>
    </xf>
    <xf numFmtId="174" fontId="0" fillId="0" borderId="9" xfId="0" applyNumberFormat="1" applyBorder="1" applyAlignment="1">
      <alignment horizontal="right"/>
    </xf>
    <xf numFmtId="200" fontId="0" fillId="0" borderId="2" xfId="0" applyNumberFormat="1" applyBorder="1" applyAlignment="1">
      <alignment/>
    </xf>
    <xf numFmtId="200" fontId="0" fillId="0" borderId="1" xfId="0" applyNumberFormat="1" applyBorder="1" applyAlignment="1">
      <alignment/>
    </xf>
    <xf numFmtId="174" fontId="0" fillId="0" borderId="1" xfId="0" applyNumberFormat="1" applyBorder="1" applyAlignment="1">
      <alignment/>
    </xf>
    <xf numFmtId="200" fontId="0" fillId="0" borderId="0" xfId="0" applyNumberFormat="1" applyAlignment="1">
      <alignment/>
    </xf>
    <xf numFmtId="174" fontId="0" fillId="0" borderId="1" xfId="0" applyNumberFormat="1" applyBorder="1" applyAlignment="1">
      <alignment horizontal="right"/>
    </xf>
    <xf numFmtId="174" fontId="0" fillId="0" borderId="0" xfId="0" applyNumberFormat="1" applyAlignment="1">
      <alignment horizontal="right"/>
    </xf>
    <xf numFmtId="200" fontId="0" fillId="0" borderId="1" xfId="0" applyNumberFormat="1" applyBorder="1" applyAlignment="1">
      <alignment horizontal="right"/>
    </xf>
    <xf numFmtId="164" fontId="5" fillId="0" borderId="0" xfId="30" applyFont="1">
      <alignment/>
      <protection/>
    </xf>
    <xf numFmtId="49" fontId="5" fillId="0" borderId="0" xfId="30" applyNumberFormat="1" applyFont="1">
      <alignment/>
      <protection/>
    </xf>
    <xf numFmtId="200" fontId="5" fillId="0" borderId="0" xfId="0" applyNumberFormat="1" applyFont="1" applyAlignment="1">
      <alignment horizontal="left"/>
    </xf>
    <xf numFmtId="0" fontId="1" fillId="0" borderId="0" xfId="0" applyFont="1" applyBorder="1" applyAlignment="1">
      <alignment horizontal="centerContinuous" wrapText="1"/>
    </xf>
    <xf numFmtId="0" fontId="0" fillId="0" borderId="12" xfId="0" applyBorder="1" applyAlignment="1">
      <alignment horizontal="centerContinuous" wrapText="1"/>
    </xf>
    <xf numFmtId="0" fontId="0" fillId="0" borderId="30" xfId="0" applyBorder="1" applyAlignment="1">
      <alignment horizontal="centerContinuous"/>
    </xf>
    <xf numFmtId="0" fontId="0" fillId="0" borderId="31" xfId="0" applyBorder="1" applyAlignment="1">
      <alignment/>
    </xf>
    <xf numFmtId="0" fontId="0" fillId="0" borderId="19" xfId="0" applyBorder="1" applyAlignment="1">
      <alignment horizontal="centerContinuous"/>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28" xfId="0" applyFont="1" applyBorder="1" applyAlignment="1">
      <alignment horizontal="center" wrapText="1"/>
    </xf>
    <xf numFmtId="212" fontId="0" fillId="0" borderId="1" xfId="0" applyNumberFormat="1" applyBorder="1" applyAlignment="1">
      <alignment horizontal="center"/>
    </xf>
    <xf numFmtId="1" fontId="0" fillId="0" borderId="1" xfId="0" applyNumberFormat="1" applyBorder="1" applyAlignment="1">
      <alignment horizontal="center"/>
    </xf>
    <xf numFmtId="186" fontId="0" fillId="0" borderId="24" xfId="0" applyNumberFormat="1" applyBorder="1" applyAlignment="1">
      <alignment horizontal="right"/>
    </xf>
    <xf numFmtId="3" fontId="0" fillId="0" borderId="5" xfId="0" applyNumberFormat="1" applyBorder="1" applyAlignment="1">
      <alignment horizontal="center"/>
    </xf>
    <xf numFmtId="226" fontId="0" fillId="0" borderId="1" xfId="0" applyNumberFormat="1" applyBorder="1" applyAlignment="1">
      <alignment horizontal="right"/>
    </xf>
    <xf numFmtId="189" fontId="0" fillId="0" borderId="8" xfId="0" applyNumberFormat="1" applyBorder="1" applyAlignment="1">
      <alignment horizontal="right"/>
    </xf>
    <xf numFmtId="186" fontId="0" fillId="0" borderId="5" xfId="0" applyNumberFormat="1" applyBorder="1" applyAlignment="1">
      <alignment horizontal="right"/>
    </xf>
    <xf numFmtId="186" fontId="0" fillId="0" borderId="1" xfId="0" applyNumberFormat="1" applyBorder="1" applyAlignment="1">
      <alignment horizontal="right"/>
    </xf>
    <xf numFmtId="186" fontId="0" fillId="0" borderId="15" xfId="0" applyNumberFormat="1" applyBorder="1" applyAlignment="1">
      <alignment horizontal="right"/>
    </xf>
    <xf numFmtId="188" fontId="0" fillId="0" borderId="15" xfId="0" applyNumberFormat="1" applyBorder="1" applyAlignment="1">
      <alignment horizontal="right"/>
    </xf>
    <xf numFmtId="0" fontId="1" fillId="0" borderId="0" xfId="0" applyFont="1" applyAlignment="1">
      <alignment horizontal="center" vertical="center"/>
    </xf>
    <xf numFmtId="229" fontId="0" fillId="0" borderId="1" xfId="0" applyNumberFormat="1" applyBorder="1" applyAlignment="1">
      <alignment/>
    </xf>
    <xf numFmtId="170" fontId="0" fillId="0" borderId="1" xfId="0" applyNumberFormat="1" applyBorder="1" applyAlignment="1">
      <alignment horizontal="right"/>
    </xf>
    <xf numFmtId="170" fontId="0" fillId="0" borderId="8" xfId="0" applyNumberFormat="1" applyBorder="1" applyAlignment="1">
      <alignment horizontal="right"/>
    </xf>
    <xf numFmtId="228" fontId="0" fillId="0" borderId="1" xfId="0" applyNumberFormat="1" applyBorder="1" applyAlignment="1">
      <alignment/>
    </xf>
    <xf numFmtId="228" fontId="0" fillId="0" borderId="0" xfId="0" applyNumberFormat="1" applyAlignment="1">
      <alignment/>
    </xf>
    <xf numFmtId="230" fontId="0" fillId="0" borderId="1" xfId="0" applyNumberFormat="1" applyBorder="1" applyAlignment="1">
      <alignment/>
    </xf>
    <xf numFmtId="49" fontId="0" fillId="0" borderId="9" xfId="0" applyNumberFormat="1" applyBorder="1" applyAlignment="1">
      <alignment/>
    </xf>
    <xf numFmtId="230" fontId="0" fillId="0" borderId="9" xfId="0" applyNumberFormat="1" applyBorder="1" applyAlignment="1">
      <alignment/>
    </xf>
    <xf numFmtId="229" fontId="0" fillId="0" borderId="9" xfId="0" applyNumberFormat="1" applyBorder="1" applyAlignment="1">
      <alignment/>
    </xf>
    <xf numFmtId="228" fontId="0" fillId="0" borderId="9" xfId="0" applyNumberFormat="1" applyBorder="1" applyAlignment="1">
      <alignment/>
    </xf>
    <xf numFmtId="228" fontId="0" fillId="0" borderId="2" xfId="0" applyNumberFormat="1" applyBorder="1" applyAlignment="1">
      <alignment/>
    </xf>
    <xf numFmtId="224" fontId="0" fillId="0" borderId="1" xfId="0" applyNumberFormat="1" applyBorder="1" applyAlignment="1">
      <alignment horizontal="left"/>
    </xf>
    <xf numFmtId="232" fontId="0" fillId="0" borderId="1" xfId="0" applyNumberFormat="1" applyBorder="1" applyAlignment="1">
      <alignment horizontal="center"/>
    </xf>
    <xf numFmtId="232" fontId="0" fillId="0" borderId="0" xfId="0" applyNumberFormat="1" applyAlignment="1">
      <alignment horizontal="center"/>
    </xf>
    <xf numFmtId="17" fontId="0" fillId="0" borderId="4" xfId="0" applyNumberFormat="1" applyBorder="1" applyAlignment="1">
      <alignment/>
    </xf>
    <xf numFmtId="0" fontId="1" fillId="0" borderId="0" xfId="0" applyFont="1" applyBorder="1" applyAlignment="1">
      <alignment horizontal="center" wrapText="1"/>
    </xf>
    <xf numFmtId="0" fontId="0" fillId="0" borderId="1" xfId="0" applyFont="1" applyBorder="1" applyAlignment="1">
      <alignment horizontal="center" wrapText="1"/>
    </xf>
    <xf numFmtId="234" fontId="0" fillId="0" borderId="9" xfId="0" applyNumberFormat="1" applyBorder="1" applyAlignment="1">
      <alignment/>
    </xf>
    <xf numFmtId="225" fontId="0" fillId="0" borderId="9" xfId="0" applyNumberFormat="1" applyBorder="1" applyAlignment="1">
      <alignment/>
    </xf>
    <xf numFmtId="233" fontId="0" fillId="0" borderId="2" xfId="0" applyNumberFormat="1" applyBorder="1" applyAlignment="1">
      <alignment/>
    </xf>
    <xf numFmtId="234" fontId="0" fillId="0" borderId="1" xfId="0" applyNumberFormat="1" applyBorder="1" applyAlignment="1">
      <alignment/>
    </xf>
    <xf numFmtId="225" fontId="0" fillId="0" borderId="1" xfId="0" applyNumberFormat="1" applyBorder="1" applyAlignment="1">
      <alignment/>
    </xf>
    <xf numFmtId="233" fontId="0" fillId="0" borderId="0" xfId="0" applyNumberFormat="1" applyAlignment="1">
      <alignment/>
    </xf>
    <xf numFmtId="233" fontId="0" fillId="0" borderId="9" xfId="0" applyNumberFormat="1" applyBorder="1" applyAlignment="1">
      <alignment/>
    </xf>
    <xf numFmtId="164" fontId="5" fillId="0" borderId="0" xfId="30">
      <alignment/>
      <protection/>
    </xf>
    <xf numFmtId="49" fontId="5" fillId="0" borderId="0" xfId="30" applyNumberFormat="1">
      <alignment/>
      <protection/>
    </xf>
    <xf numFmtId="0" fontId="4" fillId="0" borderId="0" xfId="41" applyFont="1" applyAlignment="1">
      <alignment horizontal="center" wrapText="1"/>
      <protection/>
    </xf>
    <xf numFmtId="0" fontId="4" fillId="0" borderId="4" xfId="41" applyBorder="1">
      <alignment wrapText="1"/>
      <protection/>
    </xf>
    <xf numFmtId="0" fontId="1" fillId="0" borderId="34" xfId="0" applyFont="1" applyBorder="1" applyAlignment="1">
      <alignment horizontal="centerContinuous" vertical="center" wrapText="1"/>
    </xf>
    <xf numFmtId="0" fontId="1" fillId="0" borderId="15" xfId="0" applyFont="1" applyBorder="1" applyAlignment="1">
      <alignment horizontal="center" wrapText="1"/>
    </xf>
    <xf numFmtId="236" fontId="0" fillId="0" borderId="1" xfId="0" applyNumberFormat="1" applyBorder="1" applyAlignment="1">
      <alignment horizontal="left"/>
    </xf>
    <xf numFmtId="0" fontId="0" fillId="0" borderId="15" xfId="0" applyNumberFormat="1" applyBorder="1" applyAlignment="1">
      <alignment horizontal="center"/>
    </xf>
    <xf numFmtId="0" fontId="0" fillId="0" borderId="1" xfId="0" applyNumberFormat="1" applyBorder="1" applyAlignment="1">
      <alignment horizontal="center"/>
    </xf>
    <xf numFmtId="205" fontId="0" fillId="0" borderId="1" xfId="0" applyNumberFormat="1" applyBorder="1" applyAlignment="1">
      <alignment horizontal="center"/>
    </xf>
    <xf numFmtId="0" fontId="0" fillId="0" borderId="8" xfId="0" applyNumberFormat="1" applyBorder="1" applyAlignment="1">
      <alignment horizontal="center"/>
    </xf>
    <xf numFmtId="0" fontId="0" fillId="0" borderId="15" xfId="0" applyNumberFormat="1" applyBorder="1" applyAlignment="1">
      <alignment horizontal="left"/>
    </xf>
    <xf numFmtId="0" fontId="0" fillId="0" borderId="1" xfId="0" applyNumberFormat="1" applyBorder="1" applyAlignment="1">
      <alignment horizontal="left"/>
    </xf>
    <xf numFmtId="0" fontId="0" fillId="0" borderId="8" xfId="0" applyNumberFormat="1" applyBorder="1" applyAlignment="1">
      <alignment horizontal="left"/>
    </xf>
    <xf numFmtId="49" fontId="0" fillId="0" borderId="1" xfId="0" applyNumberFormat="1" applyBorder="1" applyAlignment="1">
      <alignment horizontal="left"/>
    </xf>
    <xf numFmtId="3" fontId="0" fillId="0" borderId="15" xfId="0" applyNumberFormat="1" applyBorder="1" applyAlignment="1">
      <alignment horizontal="center"/>
    </xf>
    <xf numFmtId="235" fontId="0" fillId="0" borderId="16" xfId="0" applyNumberFormat="1" applyBorder="1" applyAlignment="1">
      <alignment/>
    </xf>
    <xf numFmtId="235" fontId="0" fillId="0" borderId="9" xfId="0" applyNumberFormat="1" applyBorder="1" applyAlignment="1">
      <alignment/>
    </xf>
    <xf numFmtId="235" fontId="0" fillId="0" borderId="6" xfId="0" applyNumberFormat="1" applyBorder="1" applyAlignment="1">
      <alignment/>
    </xf>
    <xf numFmtId="235" fontId="0" fillId="0" borderId="7" xfId="0" applyNumberFormat="1" applyBorder="1" applyAlignment="1">
      <alignment/>
    </xf>
    <xf numFmtId="49" fontId="5" fillId="0" borderId="0" xfId="30" applyNumberFormat="1" applyFont="1" applyAlignment="1">
      <alignment horizontal="left"/>
      <protection/>
    </xf>
    <xf numFmtId="49" fontId="6" fillId="0" borderId="0" xfId="30" applyNumberFormat="1" applyFont="1">
      <alignment/>
      <protection/>
    </xf>
    <xf numFmtId="0" fontId="1" fillId="0" borderId="0" xfId="0" applyFont="1" applyBorder="1" applyAlignment="1">
      <alignment vertical="center"/>
    </xf>
    <xf numFmtId="0" fontId="1" fillId="0" borderId="22" xfId="0" applyFont="1" applyBorder="1" applyAlignment="1">
      <alignment horizontal="center" vertical="center"/>
    </xf>
    <xf numFmtId="197" fontId="0" fillId="0" borderId="25" xfId="0" applyNumberFormat="1" applyBorder="1" applyAlignment="1">
      <alignment/>
    </xf>
    <xf numFmtId="187" fontId="0" fillId="0" borderId="5" xfId="0" applyNumberFormat="1" applyBorder="1" applyAlignment="1">
      <alignment horizontal="right"/>
    </xf>
    <xf numFmtId="197" fontId="0" fillId="0" borderId="5" xfId="0" applyNumberFormat="1" applyBorder="1" applyAlignment="1">
      <alignment horizontal="right"/>
    </xf>
    <xf numFmtId="0" fontId="0" fillId="0" borderId="6" xfId="0" applyBorder="1" applyAlignment="1">
      <alignment horizontal="center"/>
    </xf>
    <xf numFmtId="0" fontId="4" fillId="0" borderId="0" xfId="41" applyAlignment="1">
      <alignment horizontal="center" wrapText="1"/>
      <protection/>
    </xf>
    <xf numFmtId="0" fontId="1" fillId="0" borderId="15" xfId="0" applyFont="1" applyBorder="1" applyAlignment="1">
      <alignment vertical="center"/>
    </xf>
    <xf numFmtId="0" fontId="1" fillId="0" borderId="35" xfId="0" applyFont="1" applyBorder="1" applyAlignment="1">
      <alignment horizontal="centerContinuous" vertical="center" wrapText="1"/>
    </xf>
    <xf numFmtId="0" fontId="1" fillId="0" borderId="36" xfId="0" applyFont="1" applyBorder="1" applyAlignment="1">
      <alignment horizontal="center" wrapText="1"/>
    </xf>
    <xf numFmtId="0" fontId="1" fillId="0" borderId="32" xfId="0" applyFont="1" applyBorder="1" applyAlignment="1">
      <alignment horizontal="center"/>
    </xf>
    <xf numFmtId="0" fontId="1" fillId="0" borderId="2" xfId="0" applyFont="1" applyBorder="1" applyAlignment="1">
      <alignment horizontal="center"/>
    </xf>
    <xf numFmtId="0" fontId="1" fillId="0" borderId="37" xfId="0" applyFont="1" applyBorder="1" applyAlignment="1">
      <alignment horizontal="center" wrapText="1"/>
    </xf>
    <xf numFmtId="0" fontId="1" fillId="0" borderId="38" xfId="0" applyFont="1" applyBorder="1" applyAlignment="1">
      <alignment horizontal="center" wrapText="1"/>
    </xf>
    <xf numFmtId="0" fontId="1" fillId="0" borderId="25" xfId="0" applyFont="1" applyBorder="1" applyAlignment="1">
      <alignment horizontal="center" wrapText="1"/>
    </xf>
    <xf numFmtId="0" fontId="1" fillId="0" borderId="25" xfId="0" applyFont="1" applyBorder="1" applyAlignment="1">
      <alignment horizontal="center"/>
    </xf>
    <xf numFmtId="0" fontId="1" fillId="0" borderId="37" xfId="0" applyFont="1" applyBorder="1" applyAlignment="1">
      <alignment horizontal="center"/>
    </xf>
    <xf numFmtId="0" fontId="1" fillId="0" borderId="5" xfId="0" applyFont="1" applyBorder="1" applyAlignment="1">
      <alignment horizontal="center"/>
    </xf>
    <xf numFmtId="0" fontId="1" fillId="0" borderId="27" xfId="0" applyFont="1" applyBorder="1" applyAlignment="1">
      <alignment horizontal="center"/>
    </xf>
    <xf numFmtId="173" fontId="0" fillId="0" borderId="1" xfId="0" applyNumberFormat="1" applyBorder="1" applyAlignment="1">
      <alignment horizontal="left"/>
    </xf>
    <xf numFmtId="169" fontId="0" fillId="0" borderId="16" xfId="0" applyNumberFormat="1" applyBorder="1" applyAlignment="1">
      <alignment horizontal="right"/>
    </xf>
    <xf numFmtId="193" fontId="0" fillId="0" borderId="29" xfId="0" applyNumberFormat="1" applyBorder="1" applyAlignment="1">
      <alignment horizontal="right"/>
    </xf>
    <xf numFmtId="193" fontId="0" fillId="0" borderId="7" xfId="0" applyNumberFormat="1" applyBorder="1" applyAlignment="1">
      <alignment/>
    </xf>
    <xf numFmtId="187" fontId="0" fillId="0" borderId="2" xfId="0" applyNumberFormat="1" applyBorder="1" applyAlignment="1">
      <alignment/>
    </xf>
    <xf numFmtId="193" fontId="0" fillId="0" borderId="6" xfId="0" applyNumberFormat="1" applyBorder="1" applyAlignment="1">
      <alignment horizontal="right"/>
    </xf>
    <xf numFmtId="169" fontId="0" fillId="0" borderId="15" xfId="0" applyNumberFormat="1" applyBorder="1" applyAlignment="1">
      <alignment horizontal="right"/>
    </xf>
    <xf numFmtId="193" fontId="0" fillId="0" borderId="20" xfId="0" applyNumberFormat="1" applyBorder="1" applyAlignment="1">
      <alignment horizontal="right"/>
    </xf>
    <xf numFmtId="193" fontId="0" fillId="0" borderId="8" xfId="0" applyNumberFormat="1" applyBorder="1" applyAlignment="1">
      <alignment/>
    </xf>
    <xf numFmtId="187" fontId="0" fillId="0" borderId="0" xfId="0" applyNumberFormat="1" applyBorder="1" applyAlignment="1">
      <alignment/>
    </xf>
    <xf numFmtId="193" fontId="0" fillId="0" borderId="0" xfId="0" applyNumberFormat="1" applyBorder="1" applyAlignment="1">
      <alignment/>
    </xf>
    <xf numFmtId="0" fontId="1" fillId="0" borderId="5" xfId="0" applyFont="1" applyBorder="1" applyAlignment="1">
      <alignment horizontal="center" wrapText="1"/>
    </xf>
    <xf numFmtId="0" fontId="1" fillId="0" borderId="1" xfId="0" applyFont="1" applyBorder="1" applyAlignment="1">
      <alignment horizontal="center"/>
    </xf>
    <xf numFmtId="0" fontId="1" fillId="0" borderId="0" xfId="0" applyFont="1" applyBorder="1" applyAlignment="1">
      <alignment horizontal="center"/>
    </xf>
    <xf numFmtId="173" fontId="0" fillId="0" borderId="6" xfId="0" applyNumberFormat="1" applyFill="1" applyBorder="1" applyAlignment="1">
      <alignment horizontal="right"/>
    </xf>
    <xf numFmtId="193" fontId="0" fillId="0" borderId="6" xfId="0" applyNumberFormat="1" applyBorder="1" applyAlignment="1">
      <alignment/>
    </xf>
    <xf numFmtId="197" fontId="0" fillId="0" borderId="6" xfId="0" applyNumberFormat="1" applyFill="1" applyBorder="1" applyAlignment="1">
      <alignment horizontal="right"/>
    </xf>
    <xf numFmtId="187" fontId="0" fillId="0" borderId="6" xfId="0" applyNumberFormat="1" applyBorder="1" applyAlignment="1">
      <alignment/>
    </xf>
    <xf numFmtId="193" fontId="0" fillId="0" borderId="9" xfId="0" applyNumberFormat="1" applyBorder="1" applyAlignment="1">
      <alignment horizontal="right"/>
    </xf>
    <xf numFmtId="193" fontId="0" fillId="0" borderId="39" xfId="0" applyNumberFormat="1" applyBorder="1" applyAlignment="1">
      <alignment horizontal="right"/>
    </xf>
    <xf numFmtId="187" fontId="0" fillId="0" borderId="5" xfId="0" applyNumberFormat="1" applyFill="1" applyBorder="1" applyAlignment="1">
      <alignment horizontal="right"/>
    </xf>
    <xf numFmtId="193" fontId="0" fillId="0" borderId="22" xfId="0" applyNumberFormat="1" applyBorder="1" applyAlignment="1">
      <alignment/>
    </xf>
    <xf numFmtId="173" fontId="0" fillId="0" borderId="5" xfId="0" applyNumberFormat="1" applyFill="1" applyBorder="1" applyAlignment="1">
      <alignment horizontal="right"/>
    </xf>
    <xf numFmtId="197" fontId="0" fillId="0" borderId="5" xfId="0" applyNumberFormat="1" applyFill="1" applyBorder="1" applyAlignment="1">
      <alignment horizontal="right"/>
    </xf>
    <xf numFmtId="173" fontId="0" fillId="0" borderId="8" xfId="0" applyNumberFormat="1" applyFill="1" applyBorder="1" applyAlignment="1">
      <alignment horizontal="right"/>
    </xf>
    <xf numFmtId="173" fontId="0" fillId="0" borderId="39" xfId="0" applyNumberFormat="1" applyBorder="1" applyAlignment="1">
      <alignment horizontal="right"/>
    </xf>
    <xf numFmtId="173" fontId="0" fillId="0" borderId="1" xfId="0" applyNumberFormat="1" applyFill="1" applyBorder="1" applyAlignment="1">
      <alignment horizontal="right"/>
    </xf>
    <xf numFmtId="187" fontId="0" fillId="0" borderId="5" xfId="0" applyNumberFormat="1" applyFill="1" applyBorder="1" applyAlignment="1">
      <alignment/>
    </xf>
    <xf numFmtId="169" fontId="0" fillId="0" borderId="5" xfId="0" applyNumberFormat="1" applyBorder="1" applyAlignment="1">
      <alignment/>
    </xf>
    <xf numFmtId="172" fontId="0" fillId="0" borderId="8" xfId="0" applyNumberFormat="1" applyBorder="1" applyAlignment="1">
      <alignment/>
    </xf>
    <xf numFmtId="49" fontId="0" fillId="0" borderId="9" xfId="0" applyNumberFormat="1" applyBorder="1" applyAlignment="1">
      <alignment horizontal="left"/>
    </xf>
    <xf numFmtId="173" fontId="0" fillId="0" borderId="2" xfId="0" applyNumberFormat="1" applyBorder="1" applyAlignment="1">
      <alignment horizontal="right"/>
    </xf>
    <xf numFmtId="171" fontId="0" fillId="0" borderId="29" xfId="0" applyNumberFormat="1" applyBorder="1" applyAlignment="1">
      <alignment/>
    </xf>
    <xf numFmtId="178" fontId="0" fillId="0" borderId="6" xfId="0" applyNumberFormat="1" applyBorder="1" applyAlignment="1">
      <alignment/>
    </xf>
    <xf numFmtId="0" fontId="4" fillId="0" borderId="0" xfId="41" applyAlignment="1">
      <alignment horizontal="centerContinuous"/>
      <protection/>
    </xf>
    <xf numFmtId="0" fontId="4" fillId="0" borderId="0" xfId="41" applyFont="1" applyAlignment="1">
      <alignment/>
      <protection/>
    </xf>
    <xf numFmtId="0" fontId="4" fillId="0" borderId="0" xfId="41" applyAlignment="1">
      <alignment/>
      <protection/>
    </xf>
    <xf numFmtId="2" fontId="4" fillId="0" borderId="4" xfId="41" applyNumberFormat="1" applyFont="1" applyBorder="1" applyAlignment="1">
      <alignment horizontal="centerContinuous" wrapText="1"/>
      <protection/>
    </xf>
    <xf numFmtId="219" fontId="0" fillId="0" borderId="1" xfId="0" applyNumberFormat="1" applyBorder="1" applyAlignment="1">
      <alignment/>
    </xf>
    <xf numFmtId="169" fontId="0" fillId="0" borderId="1" xfId="0" applyNumberFormat="1" applyBorder="1" applyAlignment="1">
      <alignment horizontal="right"/>
    </xf>
    <xf numFmtId="178" fontId="0" fillId="0" borderId="0" xfId="0" applyNumberFormat="1" applyAlignment="1">
      <alignment/>
    </xf>
    <xf numFmtId="183" fontId="0" fillId="0" borderId="1" xfId="0" applyNumberFormat="1" applyBorder="1" applyAlignment="1">
      <alignment horizontal="right"/>
    </xf>
    <xf numFmtId="179" fontId="0" fillId="0" borderId="8" xfId="0" applyNumberFormat="1" applyBorder="1" applyAlignment="1">
      <alignment horizontal="right"/>
    </xf>
    <xf numFmtId="179" fontId="0" fillId="0" borderId="0" xfId="0" applyNumberFormat="1" applyBorder="1" applyAlignment="1">
      <alignment horizontal="right"/>
    </xf>
    <xf numFmtId="183" fontId="0" fillId="0" borderId="5" xfId="0" applyNumberFormat="1" applyBorder="1" applyAlignment="1">
      <alignment horizontal="right"/>
    </xf>
    <xf numFmtId="174" fontId="0" fillId="0" borderId="6" xfId="0" applyNumberFormat="1" applyBorder="1" applyAlignment="1">
      <alignment horizontal="right"/>
    </xf>
    <xf numFmtId="183" fontId="0" fillId="0" borderId="6" xfId="0" applyNumberFormat="1" applyBorder="1" applyAlignment="1">
      <alignment horizontal="right"/>
    </xf>
    <xf numFmtId="179" fontId="0" fillId="0" borderId="7" xfId="0" applyNumberFormat="1" applyBorder="1" applyAlignment="1">
      <alignment horizontal="right"/>
    </xf>
    <xf numFmtId="174" fontId="0" fillId="0" borderId="0" xfId="0" applyNumberFormat="1" applyBorder="1" applyAlignment="1">
      <alignment horizontal="right"/>
    </xf>
    <xf numFmtId="183" fontId="0" fillId="0" borderId="0" xfId="0" applyNumberFormat="1" applyBorder="1" applyAlignment="1">
      <alignment horizontal="right"/>
    </xf>
    <xf numFmtId="164" fontId="5" fillId="0" borderId="0" xfId="30" applyFont="1" applyBorder="1">
      <alignment/>
      <protection/>
    </xf>
    <xf numFmtId="172" fontId="0" fillId="0" borderId="5" xfId="0" applyNumberFormat="1" applyBorder="1" applyAlignment="1">
      <alignment/>
    </xf>
    <xf numFmtId="179" fontId="0" fillId="0" borderId="5" xfId="0" applyNumberFormat="1" applyBorder="1" applyAlignment="1">
      <alignment horizontal="right"/>
    </xf>
    <xf numFmtId="238" fontId="0" fillId="0" borderId="5" xfId="0" applyNumberFormat="1" applyBorder="1" applyAlignment="1">
      <alignment/>
    </xf>
    <xf numFmtId="188" fontId="0" fillId="0" borderId="0" xfId="0" applyNumberFormat="1" applyBorder="1" applyAlignment="1">
      <alignment/>
    </xf>
    <xf numFmtId="174" fontId="0" fillId="0" borderId="0" xfId="0" applyNumberFormat="1" applyBorder="1" applyAlignment="1">
      <alignment/>
    </xf>
    <xf numFmtId="49" fontId="4" fillId="0" borderId="0" xfId="0" applyNumberFormat="1" applyFont="1" applyAlignment="1">
      <alignment horizontal="centerContinuous"/>
    </xf>
    <xf numFmtId="49" fontId="4" fillId="0" borderId="0" xfId="0" applyNumberFormat="1" applyFont="1" applyAlignment="1">
      <alignment horizontal="left" indent="4"/>
    </xf>
    <xf numFmtId="0" fontId="0" fillId="0" borderId="4" xfId="0" applyBorder="1" applyAlignment="1">
      <alignment/>
    </xf>
    <xf numFmtId="0" fontId="0" fillId="0" borderId="0" xfId="0" applyBorder="1" applyAlignment="1">
      <alignment horizontal="left"/>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0" fillId="0" borderId="5" xfId="0" applyBorder="1" applyAlignment="1">
      <alignment/>
    </xf>
    <xf numFmtId="225" fontId="0" fillId="0" borderId="5" xfId="0" applyNumberFormat="1" applyBorder="1" applyAlignment="1">
      <alignment/>
    </xf>
    <xf numFmtId="225" fontId="0" fillId="0" borderId="8" xfId="0" applyNumberFormat="1" applyBorder="1" applyAlignment="1">
      <alignment horizontal="right"/>
    </xf>
    <xf numFmtId="225" fontId="0" fillId="0" borderId="8" xfId="0" applyNumberFormat="1" applyBorder="1" applyAlignment="1">
      <alignment/>
    </xf>
    <xf numFmtId="242" fontId="0" fillId="0" borderId="8" xfId="0" applyNumberFormat="1" applyBorder="1" applyAlignment="1">
      <alignment/>
    </xf>
    <xf numFmtId="241" fontId="0" fillId="0" borderId="8" xfId="0" applyNumberFormat="1" applyBorder="1" applyAlignment="1">
      <alignment/>
    </xf>
    <xf numFmtId="237" fontId="0" fillId="0" borderId="2" xfId="0" applyNumberFormat="1" applyBorder="1" applyAlignment="1">
      <alignment/>
    </xf>
    <xf numFmtId="225" fontId="0" fillId="0" borderId="6" xfId="0" applyNumberFormat="1" applyBorder="1" applyAlignment="1">
      <alignment/>
    </xf>
    <xf numFmtId="225" fontId="0" fillId="0" borderId="6" xfId="0" applyNumberFormat="1" applyBorder="1" applyAlignment="1">
      <alignment/>
    </xf>
    <xf numFmtId="225" fontId="0" fillId="0" borderId="7" xfId="0" applyNumberFormat="1" applyBorder="1" applyAlignment="1">
      <alignment/>
    </xf>
    <xf numFmtId="0" fontId="5" fillId="0" borderId="0" xfId="0" applyFont="1" applyAlignment="1">
      <alignment/>
    </xf>
    <xf numFmtId="49" fontId="5" fillId="0" borderId="0" xfId="30" applyNumberFormat="1" applyFont="1" applyAlignment="1">
      <alignment/>
      <protection/>
    </xf>
    <xf numFmtId="225" fontId="0" fillId="0" borderId="8" xfId="0" applyNumberFormat="1" applyBorder="1" applyAlignment="1">
      <alignment/>
    </xf>
    <xf numFmtId="225" fontId="0" fillId="0" borderId="7" xfId="0" applyNumberFormat="1" applyBorder="1" applyAlignment="1">
      <alignment/>
    </xf>
    <xf numFmtId="233" fontId="1" fillId="0" borderId="9" xfId="0" applyNumberFormat="1" applyFont="1" applyBorder="1" applyAlignment="1">
      <alignment horizontal="center" wrapText="1"/>
    </xf>
    <xf numFmtId="233" fontId="0" fillId="0" borderId="1" xfId="0" applyNumberFormat="1" applyBorder="1" applyAlignment="1">
      <alignment/>
    </xf>
    <xf numFmtId="238" fontId="0" fillId="0" borderId="1" xfId="0" applyNumberFormat="1" applyBorder="1" applyAlignment="1">
      <alignment/>
    </xf>
    <xf numFmtId="244" fontId="0" fillId="0" borderId="1" xfId="0" applyNumberFormat="1" applyBorder="1" applyAlignment="1">
      <alignment/>
    </xf>
    <xf numFmtId="237" fontId="0" fillId="0" borderId="0" xfId="0" applyNumberFormat="1" applyAlignment="1">
      <alignment/>
    </xf>
    <xf numFmtId="224" fontId="0" fillId="0" borderId="9" xfId="0" applyNumberFormat="1" applyBorder="1" applyAlignment="1">
      <alignment/>
    </xf>
    <xf numFmtId="3" fontId="0" fillId="0" borderId="9" xfId="0" applyNumberFormat="1" applyBorder="1" applyAlignment="1">
      <alignment horizontal="center"/>
    </xf>
    <xf numFmtId="243" fontId="0" fillId="0" borderId="0" xfId="0" applyNumberFormat="1" applyAlignment="1">
      <alignment/>
    </xf>
    <xf numFmtId="0" fontId="1" fillId="0" borderId="23" xfId="0" applyFont="1" applyBorder="1" applyAlignment="1">
      <alignment horizontal="centerContinuous" vertical="center" wrapText="1"/>
    </xf>
    <xf numFmtId="0" fontId="1" fillId="0" borderId="21" xfId="0" applyFont="1" applyBorder="1" applyAlignment="1">
      <alignment horizontal="centerContinuous" vertical="center" wrapText="1"/>
    </xf>
    <xf numFmtId="0" fontId="1" fillId="0" borderId="3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8" xfId="0" applyFont="1" applyBorder="1" applyAlignment="1">
      <alignment horizontal="center" vertical="center" wrapText="1"/>
    </xf>
    <xf numFmtId="189" fontId="0" fillId="0" borderId="6" xfId="0" applyNumberFormat="1" applyBorder="1" applyAlignment="1">
      <alignment/>
    </xf>
    <xf numFmtId="189" fontId="0" fillId="0" borderId="23" xfId="0" applyNumberFormat="1" applyBorder="1" applyAlignment="1">
      <alignment/>
    </xf>
    <xf numFmtId="189" fontId="0" fillId="0" borderId="2" xfId="0" applyNumberFormat="1" applyBorder="1" applyAlignment="1">
      <alignment/>
    </xf>
    <xf numFmtId="189" fontId="0" fillId="0" borderId="7" xfId="0" applyNumberFormat="1" applyBorder="1" applyAlignment="1">
      <alignment/>
    </xf>
    <xf numFmtId="189" fontId="0" fillId="0" borderId="24" xfId="0" applyNumberFormat="1" applyBorder="1" applyAlignment="1">
      <alignment/>
    </xf>
    <xf numFmtId="0" fontId="12" fillId="0" borderId="0" xfId="0" applyFont="1" applyAlignment="1">
      <alignment/>
    </xf>
    <xf numFmtId="189" fontId="0" fillId="0" borderId="0" xfId="0" applyNumberFormat="1" applyFill="1" applyBorder="1" applyAlignment="1">
      <alignment/>
    </xf>
    <xf numFmtId="189" fontId="0" fillId="0" borderId="5" xfId="0" applyNumberFormat="1" applyFill="1" applyBorder="1" applyAlignment="1">
      <alignment/>
    </xf>
    <xf numFmtId="49" fontId="0" fillId="0" borderId="6" xfId="0" applyNumberFormat="1" applyBorder="1" applyAlignment="1">
      <alignment/>
    </xf>
    <xf numFmtId="0" fontId="1" fillId="0" borderId="9" xfId="31" applyBorder="1">
      <alignment horizontal="center" wrapText="1"/>
      <protection/>
    </xf>
    <xf numFmtId="0" fontId="1" fillId="0" borderId="23" xfId="31" applyFont="1" applyBorder="1">
      <alignment horizontal="center" wrapText="1"/>
      <protection/>
    </xf>
    <xf numFmtId="0" fontId="1" fillId="0" borderId="2" xfId="31" applyBorder="1">
      <alignment horizontal="center" wrapText="1"/>
      <protection/>
    </xf>
    <xf numFmtId="0" fontId="1" fillId="0" borderId="0" xfId="31">
      <alignment horizontal="center" wrapText="1"/>
      <protection/>
    </xf>
    <xf numFmtId="3" fontId="0" fillId="0" borderId="24" xfId="0" applyNumberFormat="1" applyBorder="1" applyAlignment="1">
      <alignment horizontal="center"/>
    </xf>
    <xf numFmtId="3" fontId="0" fillId="0" borderId="0" xfId="0" applyNumberFormat="1" applyAlignment="1">
      <alignment horizontal="center"/>
    </xf>
    <xf numFmtId="240" fontId="0" fillId="0" borderId="1" xfId="0" applyNumberFormat="1" applyBorder="1" applyAlignment="1">
      <alignment horizontal="center"/>
    </xf>
    <xf numFmtId="188" fontId="0" fillId="0" borderId="0" xfId="0" applyNumberFormat="1" applyAlignment="1">
      <alignment horizontal="center"/>
    </xf>
    <xf numFmtId="0" fontId="1" fillId="0" borderId="0" xfId="0" applyFont="1" applyAlignment="1">
      <alignment horizontal="center"/>
    </xf>
    <xf numFmtId="236" fontId="0" fillId="0" borderId="0" xfId="0" applyNumberFormat="1" applyFont="1" applyBorder="1" applyAlignment="1">
      <alignment horizontal="left" wrapText="1"/>
    </xf>
    <xf numFmtId="171" fontId="0" fillId="0" borderId="7" xfId="0" applyNumberFormat="1" applyBorder="1" applyAlignment="1">
      <alignment horizontal="right"/>
    </xf>
    <xf numFmtId="231" fontId="0" fillId="0" borderId="22" xfId="0" applyNumberFormat="1" applyBorder="1" applyAlignment="1">
      <alignment/>
    </xf>
    <xf numFmtId="183" fontId="0" fillId="0" borderId="7" xfId="0" applyNumberFormat="1" applyBorder="1" applyAlignment="1">
      <alignment horizontal="right"/>
    </xf>
    <xf numFmtId="219" fontId="0" fillId="0" borderId="7" xfId="0" applyNumberFormat="1" applyBorder="1" applyAlignment="1">
      <alignment horizontal="right"/>
    </xf>
    <xf numFmtId="219" fontId="0" fillId="0" borderId="5" xfId="0" applyNumberFormat="1" applyBorder="1" applyAlignment="1">
      <alignment horizontal="right"/>
    </xf>
    <xf numFmtId="219" fontId="0" fillId="0" borderId="8" xfId="0" applyNumberFormat="1" applyBorder="1" applyAlignment="1">
      <alignment horizontal="right"/>
    </xf>
    <xf numFmtId="183" fontId="0" fillId="0" borderId="8" xfId="0" applyNumberFormat="1" applyBorder="1" applyAlignment="1">
      <alignment horizontal="right"/>
    </xf>
    <xf numFmtId="0" fontId="13" fillId="0" borderId="0" xfId="0" applyFont="1" applyAlignment="1">
      <alignment/>
    </xf>
    <xf numFmtId="0" fontId="1" fillId="0" borderId="9" xfId="31" applyFont="1" applyBorder="1" applyAlignment="1">
      <alignment horizontal="center" vertical="center" wrapText="1"/>
      <protection/>
    </xf>
    <xf numFmtId="0" fontId="1" fillId="0" borderId="23" xfId="31" applyFont="1" applyBorder="1" applyAlignment="1">
      <alignment horizontal="center" vertical="center" wrapText="1"/>
      <protection/>
    </xf>
    <xf numFmtId="0" fontId="1" fillId="0" borderId="2" xfId="31" applyFont="1" applyBorder="1" applyAlignment="1">
      <alignment horizontal="center" vertical="center" wrapText="1"/>
      <protection/>
    </xf>
    <xf numFmtId="0" fontId="1" fillId="0" borderId="0" xfId="31" applyAlignment="1">
      <alignment horizontal="center" vertical="center" wrapText="1"/>
      <protection/>
    </xf>
    <xf numFmtId="193" fontId="0" fillId="0" borderId="0" xfId="0" applyNumberFormat="1" applyAlignment="1">
      <alignment horizontal="right"/>
    </xf>
    <xf numFmtId="3" fontId="0" fillId="0" borderId="15" xfId="0" applyNumberFormat="1" applyAlignment="1">
      <alignment horizontal="center"/>
    </xf>
    <xf numFmtId="0" fontId="0" fillId="0" borderId="0" xfId="0" applyAlignment="1" quotePrefix="1">
      <alignment/>
    </xf>
    <xf numFmtId="0" fontId="4" fillId="0" borderId="12" xfId="41" applyBorder="1">
      <alignment wrapText="1"/>
      <protection/>
    </xf>
    <xf numFmtId="0" fontId="1" fillId="0" borderId="0" xfId="41" applyFont="1" applyBorder="1" applyAlignment="1">
      <alignment horizontal="centerContinuous" vertical="center"/>
      <protection/>
    </xf>
    <xf numFmtId="0" fontId="4" fillId="0" borderId="0" xfId="41" applyBorder="1" applyAlignment="1">
      <alignment horizontal="centerContinuous" vertical="center"/>
      <protection/>
    </xf>
    <xf numFmtId="0" fontId="4" fillId="0" borderId="12" xfId="41" applyBorder="1" applyAlignment="1">
      <alignment horizontal="centerContinuous" vertical="center"/>
      <protection/>
    </xf>
    <xf numFmtId="0" fontId="0" fillId="0" borderId="37" xfId="0" applyBorder="1" applyAlignment="1">
      <alignment/>
    </xf>
    <xf numFmtId="180" fontId="0" fillId="0" borderId="1" xfId="16" applyNumberFormat="1" applyFont="1" applyBorder="1" applyAlignment="1">
      <alignment horizontal="left"/>
      <protection/>
    </xf>
    <xf numFmtId="235" fontId="0" fillId="0" borderId="1" xfId="0" applyNumberFormat="1" applyBorder="1" applyAlignment="1">
      <alignment/>
    </xf>
    <xf numFmtId="227" fontId="0" fillId="0" borderId="5" xfId="0" applyNumberFormat="1" applyBorder="1" applyAlignment="1">
      <alignment/>
    </xf>
    <xf numFmtId="227" fontId="0" fillId="0" borderId="8" xfId="0" applyNumberFormat="1" applyBorder="1" applyAlignment="1">
      <alignment/>
    </xf>
    <xf numFmtId="235" fontId="0" fillId="0" borderId="5" xfId="0" applyNumberFormat="1" applyBorder="1" applyAlignment="1">
      <alignment/>
    </xf>
    <xf numFmtId="235" fontId="0" fillId="0" borderId="8" xfId="0" applyNumberFormat="1" applyBorder="1" applyAlignment="1">
      <alignment/>
    </xf>
    <xf numFmtId="224" fontId="0" fillId="0" borderId="1" xfId="0" applyNumberFormat="1" applyBorder="1" applyAlignment="1">
      <alignment/>
    </xf>
    <xf numFmtId="166" fontId="0" fillId="0" borderId="8" xfId="0" applyNumberFormat="1" applyBorder="1" applyAlignment="1">
      <alignment horizontal="right"/>
    </xf>
    <xf numFmtId="192" fontId="0" fillId="0" borderId="9" xfId="0" applyNumberFormat="1" applyBorder="1" applyAlignment="1">
      <alignment/>
    </xf>
    <xf numFmtId="192" fontId="0" fillId="0" borderId="6" xfId="0" applyNumberFormat="1" applyBorder="1" applyAlignment="1">
      <alignment/>
    </xf>
    <xf numFmtId="192" fontId="0" fillId="0" borderId="2" xfId="0" applyNumberFormat="1" applyBorder="1" applyAlignment="1">
      <alignment/>
    </xf>
    <xf numFmtId="192" fontId="0" fillId="0" borderId="0" xfId="0" applyNumberFormat="1" applyBorder="1" applyAlignment="1">
      <alignment/>
    </xf>
    <xf numFmtId="49" fontId="6" fillId="0" borderId="0" xfId="30" applyNumberFormat="1" applyFont="1" applyAlignment="1">
      <alignment horizontal="left"/>
      <protection/>
    </xf>
    <xf numFmtId="167" fontId="0" fillId="0" borderId="9" xfId="0" applyNumberFormat="1" applyBorder="1" applyAlignment="1">
      <alignment/>
    </xf>
    <xf numFmtId="165" fontId="0" fillId="0" borderId="2" xfId="0" applyNumberFormat="1" applyBorder="1" applyAlignment="1">
      <alignment/>
    </xf>
    <xf numFmtId="0" fontId="0" fillId="0" borderId="1" xfId="0" applyFont="1" applyBorder="1" applyAlignment="1">
      <alignment horizontal="left"/>
    </xf>
    <xf numFmtId="0" fontId="5" fillId="0" borderId="0" xfId="0" applyNumberFormat="1" applyFont="1" applyAlignment="1">
      <alignment horizontal="left"/>
    </xf>
    <xf numFmtId="0" fontId="1" fillId="0" borderId="9" xfId="0" applyFont="1" applyBorder="1" applyAlignment="1">
      <alignment horizontal="center"/>
    </xf>
    <xf numFmtId="231" fontId="0" fillId="0" borderId="23" xfId="0" applyNumberFormat="1" applyBorder="1" applyAlignment="1">
      <alignment/>
    </xf>
    <xf numFmtId="231" fontId="0" fillId="0" borderId="9" xfId="0" applyNumberFormat="1" applyBorder="1" applyAlignment="1">
      <alignment/>
    </xf>
    <xf numFmtId="231" fontId="0" fillId="0" borderId="2" xfId="0" applyNumberFormat="1" applyBorder="1" applyAlignment="1">
      <alignment/>
    </xf>
    <xf numFmtId="231" fontId="0" fillId="0" borderId="24" xfId="0" applyNumberFormat="1" applyBorder="1" applyAlignment="1">
      <alignment/>
    </xf>
    <xf numFmtId="0" fontId="0" fillId="0" borderId="38" xfId="0" applyBorder="1" applyAlignment="1">
      <alignment/>
    </xf>
    <xf numFmtId="231" fontId="0" fillId="0" borderId="1" xfId="0" applyNumberFormat="1" applyBorder="1" applyAlignment="1">
      <alignment/>
    </xf>
    <xf numFmtId="231" fontId="0" fillId="0" borderId="0" xfId="0" applyNumberFormat="1" applyAlignment="1">
      <alignment/>
    </xf>
    <xf numFmtId="231" fontId="0" fillId="0" borderId="1" xfId="0" applyNumberFormat="1" applyBorder="1" applyAlignment="1">
      <alignment horizontal="right"/>
    </xf>
    <xf numFmtId="0" fontId="0" fillId="0" borderId="0" xfId="0" applyBorder="1" applyAlignment="1">
      <alignment horizontal="centerContinuous" wrapText="1"/>
    </xf>
    <xf numFmtId="164" fontId="0" fillId="0" borderId="9" xfId="0" applyNumberFormat="1" applyBorder="1" applyAlignment="1">
      <alignment/>
    </xf>
    <xf numFmtId="165" fontId="0" fillId="0" borderId="23" xfId="0" applyNumberFormat="1" applyBorder="1" applyAlignment="1">
      <alignment/>
    </xf>
    <xf numFmtId="49" fontId="0" fillId="0" borderId="0" xfId="0" applyNumberFormat="1" applyAlignment="1">
      <alignment horizontal="centerContinuous"/>
    </xf>
    <xf numFmtId="177" fontId="0" fillId="0" borderId="0" xfId="0" applyNumberFormat="1" applyAlignment="1">
      <alignment horizontal="left"/>
    </xf>
    <xf numFmtId="0" fontId="1" fillId="0" borderId="1" xfId="0" applyFont="1" applyBorder="1" applyAlignment="1">
      <alignment vertical="center" wrapText="1"/>
    </xf>
    <xf numFmtId="0" fontId="1" fillId="0" borderId="24" xfId="0" applyFont="1" applyBorder="1" applyAlignment="1">
      <alignment vertical="center" wrapText="1"/>
    </xf>
    <xf numFmtId="0" fontId="1" fillId="0" borderId="9" xfId="0" applyFont="1" applyBorder="1" applyAlignment="1">
      <alignment horizontal="centerContinuous" vertical="center" wrapText="1"/>
    </xf>
    <xf numFmtId="0" fontId="1" fillId="0" borderId="2" xfId="0" applyFont="1" applyBorder="1" applyAlignment="1">
      <alignment horizontal="centerContinuous" vertical="center"/>
    </xf>
    <xf numFmtId="0" fontId="1" fillId="0" borderId="0" xfId="0" applyFont="1" applyAlignment="1">
      <alignment vertical="center"/>
    </xf>
    <xf numFmtId="0" fontId="1" fillId="0" borderId="9" xfId="0" applyFont="1" applyBorder="1" applyAlignment="1">
      <alignment horizontal="center" wrapText="1"/>
    </xf>
    <xf numFmtId="0" fontId="1" fillId="0" borderId="23" xfId="0" applyFont="1" applyBorder="1" applyAlignment="1">
      <alignment horizontal="center" wrapText="1"/>
    </xf>
    <xf numFmtId="0" fontId="1" fillId="0" borderId="2" xfId="0" applyFont="1" applyBorder="1" applyAlignment="1">
      <alignment horizontal="center" wrapText="1"/>
    </xf>
    <xf numFmtId="0" fontId="1" fillId="0" borderId="0" xfId="0" applyFont="1" applyAlignment="1">
      <alignment/>
    </xf>
    <xf numFmtId="0" fontId="1" fillId="0" borderId="1" xfId="0" applyFont="1" applyBorder="1" applyAlignment="1">
      <alignment horizontal="center" wrapText="1"/>
    </xf>
    <xf numFmtId="0" fontId="1" fillId="0" borderId="24" xfId="0" applyFont="1" applyBorder="1" applyAlignment="1">
      <alignment horizontal="center" wrapText="1"/>
    </xf>
    <xf numFmtId="0" fontId="1" fillId="0" borderId="0" xfId="0" applyFont="1" applyBorder="1" applyAlignment="1">
      <alignment horizontal="center" wrapText="1"/>
    </xf>
    <xf numFmtId="188" fontId="0" fillId="0" borderId="9" xfId="0" applyNumberFormat="1" applyBorder="1" applyAlignment="1">
      <alignment/>
    </xf>
    <xf numFmtId="0" fontId="1" fillId="0" borderId="22" xfId="0" applyFont="1" applyBorder="1" applyAlignment="1">
      <alignment horizontal="center" vertical="center" wrapText="1"/>
    </xf>
    <xf numFmtId="0" fontId="1" fillId="0" borderId="9" xfId="0" applyFont="1" applyBorder="1" applyAlignment="1">
      <alignment horizontal="centerContinuous" vertical="center"/>
    </xf>
    <xf numFmtId="49" fontId="0" fillId="0" borderId="0" xfId="0" applyNumberFormat="1" applyAlignment="1">
      <alignment/>
    </xf>
    <xf numFmtId="245" fontId="0" fillId="0" borderId="0" xfId="0" applyNumberFormat="1" applyAlignment="1">
      <alignment/>
    </xf>
    <xf numFmtId="175" fontId="0" fillId="0" borderId="0" xfId="15">
      <alignment/>
      <protection/>
    </xf>
    <xf numFmtId="0" fontId="0" fillId="0" borderId="34" xfId="0" applyBorder="1" applyAlignment="1">
      <alignment/>
    </xf>
    <xf numFmtId="0" fontId="1" fillId="0" borderId="41" xfId="0" applyFont="1" applyBorder="1" applyAlignment="1">
      <alignment horizontal="centerContinuous" vertical="center"/>
    </xf>
    <xf numFmtId="0" fontId="1" fillId="0" borderId="17" xfId="0" applyFont="1" applyBorder="1" applyAlignment="1">
      <alignment horizontal="centerContinuous" vertical="center"/>
    </xf>
    <xf numFmtId="0" fontId="0" fillId="0" borderId="17" xfId="0" applyBorder="1" applyAlignment="1">
      <alignment horizontal="centerContinuous"/>
    </xf>
    <xf numFmtId="0" fontId="0" fillId="0" borderId="0" xfId="0" applyBorder="1" applyAlignment="1">
      <alignment horizontal="center" vertical="center"/>
    </xf>
    <xf numFmtId="0" fontId="0" fillId="0" borderId="15" xfId="0" applyBorder="1" applyAlignment="1">
      <alignment horizontal="center" vertical="center"/>
    </xf>
    <xf numFmtId="0" fontId="1" fillId="0" borderId="7" xfId="0" applyFont="1" applyBorder="1" applyAlignment="1">
      <alignment horizontal="centerContinuous" wrapText="1"/>
    </xf>
    <xf numFmtId="0" fontId="1" fillId="0" borderId="2" xfId="0" applyFont="1" applyBorder="1" applyAlignment="1">
      <alignment horizontal="centerContinuous"/>
    </xf>
    <xf numFmtId="0" fontId="1" fillId="0" borderId="2" xfId="0" applyFont="1" applyBorder="1" applyAlignment="1">
      <alignment horizontal="centerContinuous"/>
    </xf>
    <xf numFmtId="0" fontId="0" fillId="0" borderId="0" xfId="0" applyAlignment="1">
      <alignment horizontal="center" vertical="center"/>
    </xf>
    <xf numFmtId="0" fontId="1" fillId="0" borderId="29" xfId="0" applyFont="1" applyBorder="1" applyAlignment="1">
      <alignment horizontal="center" wrapText="1"/>
    </xf>
    <xf numFmtId="0" fontId="1" fillId="0" borderId="28" xfId="0" applyFont="1" applyBorder="1" applyAlignment="1">
      <alignment horizontal="center"/>
    </xf>
    <xf numFmtId="0" fontId="1" fillId="0" borderId="20" xfId="0" applyFont="1" applyBorder="1" applyAlignment="1">
      <alignment horizontal="center" wrapText="1"/>
    </xf>
    <xf numFmtId="0" fontId="1" fillId="0" borderId="8" xfId="0" applyFont="1" applyBorder="1" applyAlignment="1">
      <alignment horizontal="center"/>
    </xf>
    <xf numFmtId="189" fontId="0" fillId="0" borderId="0" xfId="0" applyNumberFormat="1" applyBorder="1" applyAlignment="1">
      <alignment/>
    </xf>
    <xf numFmtId="189" fontId="0" fillId="0" borderId="20" xfId="0" applyNumberFormat="1" applyBorder="1" applyAlignment="1">
      <alignment/>
    </xf>
    <xf numFmtId="239" fontId="0" fillId="0" borderId="1" xfId="0" applyNumberFormat="1" applyBorder="1" applyAlignment="1">
      <alignment horizontal="right"/>
    </xf>
    <xf numFmtId="239" fontId="0" fillId="0" borderId="8" xfId="0" applyNumberFormat="1" applyBorder="1" applyAlignment="1">
      <alignment horizontal="right"/>
    </xf>
    <xf numFmtId="199" fontId="0" fillId="0" borderId="2" xfId="0" applyNumberFormat="1" applyBorder="1" applyAlignment="1">
      <alignment/>
    </xf>
    <xf numFmtId="190" fontId="0" fillId="0" borderId="29" xfId="0" applyNumberFormat="1" applyBorder="1" applyAlignment="1">
      <alignment/>
    </xf>
    <xf numFmtId="190" fontId="0" fillId="0" borderId="9" xfId="0" applyNumberFormat="1" applyBorder="1" applyAlignment="1">
      <alignment/>
    </xf>
    <xf numFmtId="49" fontId="5" fillId="0" borderId="0" xfId="0" applyNumberFormat="1" applyFont="1" applyFill="1" applyBorder="1" applyAlignment="1">
      <alignment/>
    </xf>
    <xf numFmtId="0" fontId="5" fillId="0" borderId="0" xfId="30" applyNumberFormat="1" applyFont="1">
      <alignment/>
      <protection/>
    </xf>
    <xf numFmtId="0" fontId="0" fillId="0" borderId="1" xfId="0" applyBorder="1" applyAlignment="1">
      <alignment horizontal="center" vertical="center"/>
    </xf>
    <xf numFmtId="0" fontId="0" fillId="0" borderId="9" xfId="0" applyBorder="1" applyAlignment="1">
      <alignment horizontal="centerContinuous" vertical="center" wrapText="1"/>
    </xf>
    <xf numFmtId="199" fontId="0" fillId="0" borderId="1" xfId="0" applyNumberFormat="1" applyBorder="1" applyAlignment="1">
      <alignment/>
    </xf>
    <xf numFmtId="199" fontId="0" fillId="0" borderId="0" xfId="0" applyNumberFormat="1" applyAlignment="1">
      <alignment/>
    </xf>
    <xf numFmtId="198" fontId="0" fillId="0" borderId="1" xfId="0" applyNumberFormat="1" applyBorder="1" applyAlignment="1">
      <alignment/>
    </xf>
    <xf numFmtId="209" fontId="0" fillId="0" borderId="23" xfId="0" applyNumberFormat="1" applyBorder="1" applyAlignment="1">
      <alignment/>
    </xf>
    <xf numFmtId="170" fontId="0" fillId="0" borderId="9" xfId="0" applyNumberFormat="1" applyBorder="1" applyAlignment="1">
      <alignment horizontal="right"/>
    </xf>
    <xf numFmtId="208" fontId="0" fillId="0" borderId="2" xfId="0" applyNumberFormat="1" applyBorder="1" applyAlignment="1">
      <alignment/>
    </xf>
    <xf numFmtId="192" fontId="0" fillId="0" borderId="24" xfId="0" applyNumberFormat="1" applyBorder="1" applyAlignment="1">
      <alignment/>
    </xf>
    <xf numFmtId="246" fontId="0" fillId="0" borderId="1" xfId="0" applyNumberFormat="1" applyBorder="1" applyAlignment="1">
      <alignment/>
    </xf>
    <xf numFmtId="209" fontId="0" fillId="0" borderId="1" xfId="0" applyNumberFormat="1" applyBorder="1" applyAlignment="1">
      <alignment/>
    </xf>
    <xf numFmtId="208" fontId="0" fillId="0" borderId="0" xfId="0" applyNumberFormat="1" applyAlignment="1">
      <alignment/>
    </xf>
    <xf numFmtId="209" fontId="0" fillId="0" borderId="24" xfId="0" applyNumberFormat="1" applyBorder="1" applyAlignment="1">
      <alignment/>
    </xf>
    <xf numFmtId="228" fontId="0" fillId="0" borderId="20" xfId="0" applyNumberFormat="1" applyBorder="1" applyAlignment="1">
      <alignment/>
    </xf>
    <xf numFmtId="0" fontId="1" fillId="0" borderId="42" xfId="0" applyFont="1" applyBorder="1" applyAlignment="1">
      <alignment horizontal="center" wrapText="1"/>
    </xf>
    <xf numFmtId="0" fontId="1" fillId="0" borderId="17" xfId="0" applyFont="1" applyBorder="1" applyAlignment="1">
      <alignment horizontal="center" wrapText="1"/>
    </xf>
    <xf numFmtId="227" fontId="0" fillId="0" borderId="24" xfId="0" applyNumberFormat="1" applyBorder="1" applyAlignment="1">
      <alignment/>
    </xf>
    <xf numFmtId="227" fontId="0" fillId="0" borderId="0" xfId="0" applyNumberFormat="1" applyAlignment="1">
      <alignment/>
    </xf>
    <xf numFmtId="190" fontId="0" fillId="0" borderId="1" xfId="0" applyNumberFormat="1" applyBorder="1" applyAlignment="1">
      <alignment horizontal="center"/>
    </xf>
    <xf numFmtId="202" fontId="0" fillId="0" borderId="24" xfId="0" applyNumberFormat="1" applyBorder="1" applyAlignment="1">
      <alignment/>
    </xf>
    <xf numFmtId="227" fontId="0" fillId="0" borderId="23" xfId="0" applyNumberFormat="1" applyBorder="1" applyAlignment="1">
      <alignment/>
    </xf>
    <xf numFmtId="227" fontId="0" fillId="0" borderId="2" xfId="0" applyNumberFormat="1" applyBorder="1" applyAlignment="1">
      <alignment/>
    </xf>
    <xf numFmtId="0" fontId="18" fillId="0" borderId="0" xfId="38" applyNumberFormat="1" applyFont="1" applyAlignment="1" quotePrefix="1">
      <alignment wrapText="1"/>
      <protection/>
    </xf>
    <xf numFmtId="0" fontId="19" fillId="0" borderId="0" xfId="36" applyNumberFormat="1" applyFont="1" applyFill="1">
      <alignment/>
      <protection/>
    </xf>
    <xf numFmtId="0" fontId="20" fillId="0" borderId="0" xfId="35" applyNumberFormat="1" applyFont="1" applyAlignment="1">
      <alignment wrapText="1"/>
    </xf>
    <xf numFmtId="0" fontId="21" fillId="0" borderId="43" xfId="37" applyNumberFormat="1" applyFont="1" applyBorder="1" applyAlignment="1" quotePrefix="1">
      <alignment wrapText="1"/>
      <protection/>
    </xf>
    <xf numFmtId="0" fontId="22" fillId="0" borderId="0" xfId="0" applyFont="1" applyAlignment="1">
      <alignment/>
    </xf>
    <xf numFmtId="0" fontId="23" fillId="0" borderId="0" xfId="0" applyFont="1" applyAlignment="1">
      <alignment horizontal="center"/>
    </xf>
    <xf numFmtId="0" fontId="21" fillId="0" borderId="0" xfId="0" applyFont="1" applyAlignment="1">
      <alignment/>
    </xf>
    <xf numFmtId="0" fontId="21" fillId="0" borderId="0" xfId="0" applyFont="1" applyAlignment="1">
      <alignment wrapText="1"/>
    </xf>
    <xf numFmtId="0" fontId="20" fillId="0" borderId="43" xfId="34" applyNumberFormat="1" applyFont="1" applyBorder="1" applyAlignment="1" quotePrefix="1">
      <alignment vertical="top"/>
    </xf>
    <xf numFmtId="49" fontId="0" fillId="0" borderId="1" xfId="0" applyNumberFormat="1" applyBorder="1" applyAlignment="1" quotePrefix="1">
      <alignment horizontal="left"/>
    </xf>
    <xf numFmtId="0" fontId="0" fillId="0" borderId="1" xfId="0" applyBorder="1" applyAlignment="1" quotePrefix="1">
      <alignment horizontal="left"/>
    </xf>
    <xf numFmtId="164" fontId="5" fillId="0" borderId="0" xfId="30" applyFont="1" applyAlignment="1" quotePrefix="1">
      <alignment horizontal="left"/>
      <protection/>
    </xf>
    <xf numFmtId="164"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center"/>
    </xf>
    <xf numFmtId="0" fontId="4" fillId="0" borderId="0" xfId="0" applyFont="1" applyAlignment="1">
      <alignment horizontal="center" wrapText="1"/>
    </xf>
    <xf numFmtId="0" fontId="0" fillId="0" borderId="0" xfId="0" applyAlignment="1">
      <alignment/>
    </xf>
    <xf numFmtId="0" fontId="1" fillId="0" borderId="44" xfId="0" applyFont="1" applyBorder="1" applyAlignment="1">
      <alignment horizontal="center" wrapText="1"/>
    </xf>
    <xf numFmtId="0" fontId="0" fillId="0" borderId="13" xfId="0" applyBorder="1" applyAlignment="1">
      <alignment horizontal="center" wrapText="1"/>
    </xf>
    <xf numFmtId="0" fontId="0" fillId="0" borderId="0" xfId="0" applyAlignment="1">
      <alignment horizontal="center"/>
    </xf>
    <xf numFmtId="0" fontId="4" fillId="0" borderId="0" xfId="0" applyFont="1" applyAlignment="1">
      <alignment horizontal="center"/>
    </xf>
    <xf numFmtId="0" fontId="4" fillId="0" borderId="0" xfId="41" applyFont="1" applyAlignment="1">
      <alignment horizontal="center" wrapText="1"/>
      <protection/>
    </xf>
    <xf numFmtId="0" fontId="0" fillId="0" borderId="0" xfId="41" applyFont="1" applyAlignment="1">
      <alignment horizontal="center" wrapText="1"/>
      <protection/>
    </xf>
    <xf numFmtId="0" fontId="0" fillId="0" borderId="0" xfId="41" applyFont="1" applyAlignment="1">
      <alignment horizontal="left" wrapText="1"/>
      <protection/>
    </xf>
    <xf numFmtId="0" fontId="4" fillId="0" borderId="0" xfId="41" applyFont="1" applyAlignment="1">
      <alignment horizontal="left" wrapText="1"/>
      <protection/>
    </xf>
    <xf numFmtId="0" fontId="0" fillId="0" borderId="0" xfId="41" applyFont="1" applyAlignment="1">
      <alignment horizontal="left"/>
      <protection/>
    </xf>
    <xf numFmtId="0" fontId="0" fillId="0" borderId="0" xfId="0" applyFont="1" applyAlignment="1">
      <alignment horizontal="center"/>
    </xf>
    <xf numFmtId="0" fontId="1" fillId="0" borderId="12" xfId="0" applyFont="1" applyBorder="1" applyAlignment="1">
      <alignment horizontal="center" vertical="center" wrapText="1"/>
    </xf>
    <xf numFmtId="0" fontId="0" fillId="0" borderId="9" xfId="0" applyBorder="1" applyAlignment="1">
      <alignment vertical="center" wrapText="1"/>
    </xf>
    <xf numFmtId="0" fontId="1" fillId="0" borderId="17" xfId="0" applyFont="1" applyBorder="1" applyAlignment="1">
      <alignment horizontal="center" vertical="center"/>
    </xf>
    <xf numFmtId="0" fontId="0" fillId="0" borderId="19" xfId="0" applyBorder="1" applyAlignment="1">
      <alignment horizontal="center" vertical="center"/>
    </xf>
    <xf numFmtId="0" fontId="1" fillId="0" borderId="11" xfId="0" applyFont="1" applyBorder="1" applyAlignment="1">
      <alignment horizontal="center" vertical="center"/>
    </xf>
    <xf numFmtId="0" fontId="0" fillId="0" borderId="17" xfId="0" applyBorder="1" applyAlignment="1">
      <alignment horizontal="center" vertic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NumberFormat="1"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4" fillId="0" borderId="0" xfId="0" applyFont="1" applyBorder="1" applyAlignment="1">
      <alignment horizontal="center" wrapText="1"/>
    </xf>
    <xf numFmtId="0" fontId="0" fillId="0" borderId="0" xfId="0" applyBorder="1" applyAlignment="1">
      <alignment horizontal="center" wrapText="1"/>
    </xf>
    <xf numFmtId="0" fontId="1" fillId="0" borderId="34" xfId="0" applyFont="1" applyBorder="1" applyAlignment="1">
      <alignment horizontal="center" wrapText="1"/>
    </xf>
    <xf numFmtId="0" fontId="0" fillId="0" borderId="16" xfId="0" applyBorder="1" applyAlignment="1">
      <alignment/>
    </xf>
    <xf numFmtId="0" fontId="1" fillId="0" borderId="45" xfId="0" applyFont="1" applyBorder="1" applyAlignment="1">
      <alignment horizontal="center" wrapText="1"/>
    </xf>
    <xf numFmtId="0" fontId="0" fillId="0" borderId="7" xfId="0" applyBorder="1" applyAlignment="1">
      <alignment/>
    </xf>
    <xf numFmtId="0" fontId="1" fillId="0" borderId="17" xfId="0" applyFont="1" applyBorder="1" applyAlignment="1">
      <alignment horizontal="center"/>
    </xf>
    <xf numFmtId="0" fontId="1" fillId="0" borderId="18" xfId="0" applyFont="1" applyBorder="1" applyAlignment="1">
      <alignment horizontal="center" wrapText="1"/>
    </xf>
    <xf numFmtId="0" fontId="1" fillId="0" borderId="2" xfId="0" applyFont="1" applyBorder="1" applyAlignment="1">
      <alignment horizontal="center"/>
    </xf>
    <xf numFmtId="0" fontId="1" fillId="0" borderId="8" xfId="0" applyFont="1" applyBorder="1" applyAlignment="1">
      <alignment horizontal="center" wrapText="1"/>
    </xf>
    <xf numFmtId="49" fontId="5" fillId="0" borderId="0" xfId="0" applyNumberFormat="1" applyFont="1" applyAlignment="1" quotePrefix="1">
      <alignment horizontal="left"/>
    </xf>
    <xf numFmtId="166" fontId="0" fillId="0" borderId="6" xfId="21" applyNumberFormat="1" applyFont="1" applyBorder="1" applyAlignment="1" quotePrefix="1">
      <alignment horizontal="right"/>
    </xf>
    <xf numFmtId="189" fontId="0" fillId="0" borderId="9" xfId="21" applyNumberFormat="1" applyFont="1" applyBorder="1" applyAlignment="1">
      <alignment horizontal="right"/>
    </xf>
    <xf numFmtId="189" fontId="0" fillId="0" borderId="6" xfId="21" applyNumberFormat="1" applyFont="1" applyBorder="1" applyAlignment="1">
      <alignment horizontal="right"/>
    </xf>
    <xf numFmtId="213" fontId="0" fillId="0" borderId="5" xfId="21" applyNumberFormat="1" applyFont="1" applyBorder="1" applyAlignment="1">
      <alignment horizontal="right"/>
    </xf>
    <xf numFmtId="213" fontId="0" fillId="0" borderId="1" xfId="21" applyNumberFormat="1" applyFont="1" applyBorder="1" applyAlignment="1">
      <alignment horizontal="right"/>
    </xf>
    <xf numFmtId="166" fontId="0" fillId="0" borderId="5" xfId="21" applyNumberFormat="1" applyFont="1" applyBorder="1" applyAlignment="1" quotePrefix="1">
      <alignment horizontal="right"/>
    </xf>
    <xf numFmtId="189" fontId="0" fillId="0" borderId="1" xfId="21" applyNumberFormat="1" applyFont="1" applyBorder="1" applyAlignment="1">
      <alignment horizontal="right"/>
    </xf>
    <xf numFmtId="165" fontId="0" fillId="0" borderId="5" xfId="21" applyNumberFormat="1" applyFont="1" applyBorder="1" applyAlignment="1">
      <alignment horizontal="right"/>
    </xf>
    <xf numFmtId="164" fontId="5" fillId="0" borderId="0" xfId="0" applyNumberFormat="1" applyFont="1" applyAlignment="1">
      <alignment horizontal="left"/>
    </xf>
  </cellXfs>
  <cellStyles count="29">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Hyperlink_Section18_title sheet" xfId="35"/>
    <cellStyle name="Normal_last year excel compiled sec02_a276" xfId="36"/>
    <cellStyle name="Normal_Revised title_8_4_04" xfId="37"/>
    <cellStyle name="Normal_Section 2 Titles" xfId="38"/>
    <cellStyle name="numbcent" xfId="39"/>
    <cellStyle name="Percent" xfId="40"/>
    <cellStyle name="TITLE" xfId="41"/>
    <cellStyle name="Total"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0</xdr:rowOff>
    </xdr:from>
    <xdr:to>
      <xdr:col>1</xdr:col>
      <xdr:colOff>276225</xdr:colOff>
      <xdr:row>22</xdr:row>
      <xdr:rowOff>123825</xdr:rowOff>
    </xdr:to>
    <xdr:sp>
      <xdr:nvSpPr>
        <xdr:cNvPr id="1" name="Text 4"/>
        <xdr:cNvSpPr txBox="1">
          <a:spLocks noChangeArrowheads="1"/>
        </xdr:cNvSpPr>
      </xdr:nvSpPr>
      <xdr:spPr>
        <a:xfrm>
          <a:off x="962025" y="4048125"/>
          <a:ext cx="247650" cy="438150"/>
        </a:xfrm>
        <a:prstGeom prst="rect">
          <a:avLst/>
        </a:prstGeom>
        <a:solidFill>
          <a:srgbClr val="FFFFFF"/>
        </a:solidFill>
        <a:ln w="1" cmpd="sng">
          <a:noFill/>
        </a:ln>
      </xdr:spPr>
      <xdr:txBody>
        <a:bodyPr vertOverflow="clip" wrap="square"/>
        <a:p>
          <a:pPr algn="l">
            <a:defRPr/>
          </a:pPr>
          <a:r>
            <a:rPr lang="en-US" cap="none" sz="2400" b="0" i="0" u="none" baseline="0"/>
            <a:t>}
</a:t>
          </a:r>
        </a:p>
      </xdr:txBody>
    </xdr:sp>
    <xdr:clientData/>
  </xdr:twoCellAnchor>
  <xdr:twoCellAnchor>
    <xdr:from>
      <xdr:col>5</xdr:col>
      <xdr:colOff>9525</xdr:colOff>
      <xdr:row>20</xdr:row>
      <xdr:rowOff>0</xdr:rowOff>
    </xdr:from>
    <xdr:to>
      <xdr:col>5</xdr:col>
      <xdr:colOff>247650</xdr:colOff>
      <xdr:row>22</xdr:row>
      <xdr:rowOff>123825</xdr:rowOff>
    </xdr:to>
    <xdr:sp>
      <xdr:nvSpPr>
        <xdr:cNvPr id="2" name="Text 5"/>
        <xdr:cNvSpPr txBox="1">
          <a:spLocks noChangeArrowheads="1"/>
        </xdr:cNvSpPr>
      </xdr:nvSpPr>
      <xdr:spPr>
        <a:xfrm>
          <a:off x="3590925" y="4048125"/>
          <a:ext cx="238125" cy="43815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3</xdr:col>
      <xdr:colOff>28575</xdr:colOff>
      <xdr:row>20</xdr:row>
      <xdr:rowOff>0</xdr:rowOff>
    </xdr:from>
    <xdr:to>
      <xdr:col>3</xdr:col>
      <xdr:colOff>276225</xdr:colOff>
      <xdr:row>22</xdr:row>
      <xdr:rowOff>123825</xdr:rowOff>
    </xdr:to>
    <xdr:sp>
      <xdr:nvSpPr>
        <xdr:cNvPr id="3" name="Text 4"/>
        <xdr:cNvSpPr txBox="1">
          <a:spLocks noChangeArrowheads="1"/>
        </xdr:cNvSpPr>
      </xdr:nvSpPr>
      <xdr:spPr>
        <a:xfrm>
          <a:off x="2257425" y="4048125"/>
          <a:ext cx="247650" cy="438150"/>
        </a:xfrm>
        <a:prstGeom prst="rect">
          <a:avLst/>
        </a:prstGeom>
        <a:solidFill>
          <a:srgbClr val="FFFFFF"/>
        </a:solidFill>
        <a:ln w="1" cmpd="sng">
          <a:noFill/>
        </a:ln>
      </xdr:spPr>
      <xdr:txBody>
        <a:bodyPr vertOverflow="clip" wrap="square"/>
        <a:p>
          <a:pPr algn="l">
            <a:defRPr/>
          </a:pPr>
          <a:r>
            <a:rPr lang="en-US" cap="none" sz="2400" b="0" i="0" u="none" baseline="0"/>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2"/>
  <sheetViews>
    <sheetView tabSelected="1" workbookViewId="0" topLeftCell="A25">
      <selection activeCell="B42" sqref="B42"/>
    </sheetView>
  </sheetViews>
  <sheetFormatPr defaultColWidth="9.140625" defaultRowHeight="12.75"/>
  <cols>
    <col min="1" max="1" width="9.57421875" style="0" customWidth="1"/>
    <col min="2" max="2" width="69.7109375" style="0" customWidth="1"/>
  </cols>
  <sheetData>
    <row r="1" spans="1:2" ht="31.5">
      <c r="A1" s="664" t="s">
        <v>1420</v>
      </c>
      <c r="B1" s="664" t="s">
        <v>1421</v>
      </c>
    </row>
    <row r="2" spans="1:2" ht="15.75">
      <c r="A2" s="664"/>
      <c r="B2" s="664"/>
    </row>
    <row r="3" spans="1:2" ht="15.75">
      <c r="A3" s="665" t="s">
        <v>1422</v>
      </c>
      <c r="B3" s="664"/>
    </row>
    <row r="4" spans="1:2" ht="15.75">
      <c r="A4" s="665" t="s">
        <v>1423</v>
      </c>
      <c r="B4" s="664"/>
    </row>
    <row r="5" spans="1:2" ht="15.75">
      <c r="A5" s="666" t="s">
        <v>1424</v>
      </c>
      <c r="B5" s="664"/>
    </row>
    <row r="6" spans="1:2" ht="15.75">
      <c r="A6" s="672" t="s">
        <v>1425</v>
      </c>
      <c r="B6" s="667" t="s">
        <v>212</v>
      </c>
    </row>
    <row r="7" spans="1:2" ht="31.5">
      <c r="A7" s="672" t="s">
        <v>1426</v>
      </c>
      <c r="B7" s="667" t="s">
        <v>213</v>
      </c>
    </row>
    <row r="8" spans="1:2" ht="15.75">
      <c r="A8" s="672" t="s">
        <v>1427</v>
      </c>
      <c r="B8" s="667" t="s">
        <v>214</v>
      </c>
    </row>
    <row r="9" spans="1:2" ht="15.75">
      <c r="A9" s="672" t="s">
        <v>1428</v>
      </c>
      <c r="B9" s="667" t="s">
        <v>1429</v>
      </c>
    </row>
    <row r="10" spans="1:2" ht="15.75">
      <c r="A10" s="672" t="s">
        <v>1430</v>
      </c>
      <c r="B10" s="667" t="s">
        <v>215</v>
      </c>
    </row>
    <row r="11" spans="1:2" ht="15.75">
      <c r="A11" s="672" t="s">
        <v>1431</v>
      </c>
      <c r="B11" s="667" t="s">
        <v>1432</v>
      </c>
    </row>
    <row r="12" spans="1:2" ht="15.75">
      <c r="A12" s="672" t="s">
        <v>1433</v>
      </c>
      <c r="B12" s="667" t="s">
        <v>1434</v>
      </c>
    </row>
    <row r="13" spans="1:2" ht="15.75">
      <c r="A13" s="672" t="s">
        <v>1435</v>
      </c>
      <c r="B13" s="667" t="s">
        <v>1436</v>
      </c>
    </row>
    <row r="14" spans="1:2" ht="15.75">
      <c r="A14" s="672" t="s">
        <v>1437</v>
      </c>
      <c r="B14" s="667" t="s">
        <v>1438</v>
      </c>
    </row>
    <row r="15" spans="1:2" ht="15.75">
      <c r="A15" s="672" t="s">
        <v>1439</v>
      </c>
      <c r="B15" s="667" t="s">
        <v>1440</v>
      </c>
    </row>
    <row r="16" spans="1:2" ht="15.75">
      <c r="A16" s="672" t="s">
        <v>1441</v>
      </c>
      <c r="B16" s="667" t="s">
        <v>1442</v>
      </c>
    </row>
    <row r="17" spans="1:2" ht="15.75">
      <c r="A17" s="672" t="s">
        <v>1443</v>
      </c>
      <c r="B17" s="667" t="s">
        <v>1444</v>
      </c>
    </row>
    <row r="18" spans="1:2" ht="31.5">
      <c r="A18" s="672" t="s">
        <v>1445</v>
      </c>
      <c r="B18" s="667" t="s">
        <v>1446</v>
      </c>
    </row>
    <row r="19" spans="1:2" ht="31.5">
      <c r="A19" s="672" t="s">
        <v>1447</v>
      </c>
      <c r="B19" s="667" t="s">
        <v>1448</v>
      </c>
    </row>
    <row r="20" spans="1:2" ht="15.75">
      <c r="A20" s="672" t="s">
        <v>1449</v>
      </c>
      <c r="B20" s="667" t="s">
        <v>1450</v>
      </c>
    </row>
    <row r="21" spans="1:2" ht="15.75">
      <c r="A21" s="672" t="s">
        <v>1451</v>
      </c>
      <c r="B21" s="667" t="s">
        <v>1452</v>
      </c>
    </row>
    <row r="22" spans="1:2" ht="31.5">
      <c r="A22" s="672" t="s">
        <v>1453</v>
      </c>
      <c r="B22" s="667" t="s">
        <v>216</v>
      </c>
    </row>
    <row r="23" spans="1:2" ht="15.75">
      <c r="A23" s="672" t="s">
        <v>1454</v>
      </c>
      <c r="B23" s="667" t="s">
        <v>217</v>
      </c>
    </row>
    <row r="24" spans="1:2" ht="15.75">
      <c r="A24" s="672" t="s">
        <v>1455</v>
      </c>
      <c r="B24" s="667" t="s">
        <v>1456</v>
      </c>
    </row>
    <row r="25" spans="1:2" ht="31.5">
      <c r="A25" s="672" t="s">
        <v>1457</v>
      </c>
      <c r="B25" s="667" t="s">
        <v>1458</v>
      </c>
    </row>
    <row r="26" spans="1:2" ht="31.5">
      <c r="A26" s="672" t="s">
        <v>1459</v>
      </c>
      <c r="B26" s="667" t="s">
        <v>1460</v>
      </c>
    </row>
    <row r="27" spans="1:2" ht="15.75">
      <c r="A27" s="672" t="s">
        <v>1461</v>
      </c>
      <c r="B27" s="667" t="s">
        <v>1462</v>
      </c>
    </row>
    <row r="28" spans="1:2" ht="15.75">
      <c r="A28" s="672" t="s">
        <v>1463</v>
      </c>
      <c r="B28" s="667" t="s">
        <v>1464</v>
      </c>
    </row>
    <row r="29" spans="1:2" ht="15.75">
      <c r="A29" s="672" t="s">
        <v>1465</v>
      </c>
      <c r="B29" s="667" t="s">
        <v>218</v>
      </c>
    </row>
    <row r="30" spans="1:2" ht="15.75">
      <c r="A30" s="672" t="s">
        <v>1466</v>
      </c>
      <c r="B30" s="667" t="s">
        <v>1467</v>
      </c>
    </row>
    <row r="31" spans="1:2" ht="15.75">
      <c r="A31" s="672" t="s">
        <v>1468</v>
      </c>
      <c r="B31" s="667" t="s">
        <v>1469</v>
      </c>
    </row>
    <row r="32" spans="1:2" ht="15.75">
      <c r="A32" s="672" t="s">
        <v>1470</v>
      </c>
      <c r="B32" s="667" t="s">
        <v>1471</v>
      </c>
    </row>
    <row r="33" spans="1:2" ht="15.75">
      <c r="A33" s="672" t="s">
        <v>1472</v>
      </c>
      <c r="B33" s="667" t="s">
        <v>1473</v>
      </c>
    </row>
    <row r="34" spans="1:2" ht="31.5">
      <c r="A34" s="672" t="s">
        <v>1474</v>
      </c>
      <c r="B34" s="667" t="s">
        <v>1475</v>
      </c>
    </row>
    <row r="35" spans="1:2" ht="31.5">
      <c r="A35" s="672" t="s">
        <v>1476</v>
      </c>
      <c r="B35" s="667" t="s">
        <v>1477</v>
      </c>
    </row>
    <row r="36" spans="1:2" ht="15.75">
      <c r="A36" s="672" t="s">
        <v>1478</v>
      </c>
      <c r="B36" s="667" t="s">
        <v>1479</v>
      </c>
    </row>
    <row r="37" spans="1:2" ht="15.75">
      <c r="A37" s="672" t="s">
        <v>1480</v>
      </c>
      <c r="B37" s="667" t="s">
        <v>1481</v>
      </c>
    </row>
    <row r="38" spans="1:2" ht="15.75">
      <c r="A38" s="672" t="s">
        <v>1482</v>
      </c>
      <c r="B38" s="667" t="s">
        <v>1483</v>
      </c>
    </row>
    <row r="39" spans="1:2" ht="15.75">
      <c r="A39" s="672" t="s">
        <v>1484</v>
      </c>
      <c r="B39" s="667" t="s">
        <v>1485</v>
      </c>
    </row>
    <row r="40" spans="1:2" ht="15.75">
      <c r="A40" s="672" t="s">
        <v>1486</v>
      </c>
      <c r="B40" s="667" t="s">
        <v>1487</v>
      </c>
    </row>
    <row r="41" spans="1:2" ht="31.5">
      <c r="A41" s="672" t="s">
        <v>1488</v>
      </c>
      <c r="B41" s="667" t="s">
        <v>1489</v>
      </c>
    </row>
    <row r="42" spans="1:2" ht="15.75">
      <c r="A42" s="672" t="s">
        <v>1490</v>
      </c>
      <c r="B42" s="667" t="s">
        <v>1491</v>
      </c>
    </row>
    <row r="43" spans="1:2" ht="15.75">
      <c r="A43" s="672" t="s">
        <v>1492</v>
      </c>
      <c r="B43" s="667" t="s">
        <v>1493</v>
      </c>
    </row>
    <row r="44" spans="1:2" ht="15.75">
      <c r="A44" s="672" t="s">
        <v>1494</v>
      </c>
      <c r="B44" s="667" t="s">
        <v>1495</v>
      </c>
    </row>
    <row r="45" spans="1:2" ht="15.75">
      <c r="A45" s="672" t="s">
        <v>1496</v>
      </c>
      <c r="B45" s="667" t="s">
        <v>1497</v>
      </c>
    </row>
    <row r="46" spans="1:2" ht="15.75">
      <c r="A46" s="672" t="s">
        <v>1498</v>
      </c>
      <c r="B46" s="667" t="s">
        <v>1499</v>
      </c>
    </row>
    <row r="47" spans="1:2" ht="31.5">
      <c r="A47" s="672" t="s">
        <v>1500</v>
      </c>
      <c r="B47" s="667" t="s">
        <v>0</v>
      </c>
    </row>
    <row r="48" spans="1:2" ht="15.75">
      <c r="A48" s="672" t="s">
        <v>1</v>
      </c>
      <c r="B48" s="667" t="s">
        <v>2</v>
      </c>
    </row>
    <row r="49" spans="1:2" ht="15.75">
      <c r="A49" s="672" t="s">
        <v>3</v>
      </c>
      <c r="B49" s="667" t="s">
        <v>4</v>
      </c>
    </row>
    <row r="50" spans="1:2" ht="15.75">
      <c r="A50" s="672" t="s">
        <v>5</v>
      </c>
      <c r="B50" s="667" t="s">
        <v>6</v>
      </c>
    </row>
    <row r="51" spans="1:2" ht="15.75">
      <c r="A51" s="672" t="s">
        <v>7</v>
      </c>
      <c r="B51" s="667" t="s">
        <v>8</v>
      </c>
    </row>
    <row r="52" spans="1:2" ht="15.75">
      <c r="A52" s="672" t="s">
        <v>9</v>
      </c>
      <c r="B52" s="667" t="s">
        <v>10</v>
      </c>
    </row>
    <row r="53" spans="1:2" ht="15.75">
      <c r="A53" s="672" t="s">
        <v>11</v>
      </c>
      <c r="B53" s="667" t="s">
        <v>12</v>
      </c>
    </row>
    <row r="54" spans="1:2" ht="15.75">
      <c r="A54" s="672" t="s">
        <v>13</v>
      </c>
      <c r="B54" s="667" t="s">
        <v>14</v>
      </c>
    </row>
    <row r="55" spans="1:2" ht="15.75">
      <c r="A55" s="672" t="s">
        <v>15</v>
      </c>
      <c r="B55" s="667" t="s">
        <v>16</v>
      </c>
    </row>
    <row r="56" spans="1:2" ht="15.75">
      <c r="A56" s="672" t="s">
        <v>17</v>
      </c>
      <c r="B56" s="667" t="s">
        <v>18</v>
      </c>
    </row>
    <row r="57" spans="1:2" ht="31.5">
      <c r="A57" s="672" t="s">
        <v>19</v>
      </c>
      <c r="B57" s="667" t="s">
        <v>20</v>
      </c>
    </row>
    <row r="58" spans="1:2" ht="15.75">
      <c r="A58" s="672" t="s">
        <v>21</v>
      </c>
      <c r="B58" s="667" t="s">
        <v>22</v>
      </c>
    </row>
    <row r="59" spans="1:2" ht="15.75">
      <c r="A59" s="672" t="s">
        <v>23</v>
      </c>
      <c r="B59" s="667" t="s">
        <v>24</v>
      </c>
    </row>
    <row r="60" spans="1:2" ht="31.5">
      <c r="A60" s="672" t="s">
        <v>25</v>
      </c>
      <c r="B60" s="667" t="s">
        <v>26</v>
      </c>
    </row>
    <row r="61" spans="1:2" ht="15.75">
      <c r="A61" s="672" t="s">
        <v>27</v>
      </c>
      <c r="B61" s="667" t="s">
        <v>28</v>
      </c>
    </row>
    <row r="62" spans="1:2" ht="15.75">
      <c r="A62" s="672" t="s">
        <v>29</v>
      </c>
      <c r="B62" s="667" t="s">
        <v>30</v>
      </c>
    </row>
  </sheetData>
  <hyperlinks>
    <hyperlink ref="A5" location="Narrative!A1" display="Narrative"/>
    <hyperlink ref="A6" location="'18.01'!A1" display="18.01"/>
    <hyperlink ref="A7" location="'18.02'!A1" display="18.02"/>
    <hyperlink ref="A8" location="'18.03'!A1" display="18.03"/>
    <hyperlink ref="A9" location="'18.04'!A1" display="18.04"/>
    <hyperlink ref="A10" location="'18.05'!A1" display="18.05"/>
    <hyperlink ref="A11" location="'18.06'!A1" display="18.06"/>
    <hyperlink ref="A12" location="'18.07'!A1" display="18.07"/>
    <hyperlink ref="A13" location="'18.08'!A1" display="18.08"/>
    <hyperlink ref="A14" location="'18.09'!A1" display="18.09"/>
    <hyperlink ref="A15" location="'18.10'!A1" display="18.10"/>
    <hyperlink ref="A16" location="'18.11'!A1" display="18.11"/>
    <hyperlink ref="A17" location="'18.12'!A1" display="18.12"/>
    <hyperlink ref="A18" location="'18.13'!A1" display="18.13"/>
    <hyperlink ref="A19" location="'18.14'!A1" display="18.14"/>
    <hyperlink ref="A20" location="'18.15'!A1" display="18.15"/>
    <hyperlink ref="A21" location="'18.16'!A1" display="18.16"/>
    <hyperlink ref="A22" location="'18.17'!A1" display="18.17"/>
    <hyperlink ref="A23" location="'18.18'!A1" display="18.18"/>
    <hyperlink ref="A24" location="'18.19'!A1" display="18.19"/>
    <hyperlink ref="A25" location="'18.20'!A1" display="18.20"/>
    <hyperlink ref="A26" location="'18.21'!A1" display="18.21"/>
    <hyperlink ref="A27" location="'18.22'!A1" display="18.22"/>
    <hyperlink ref="A28" location="'18.23'!A1" display="18.23"/>
    <hyperlink ref="A29" location="'18.24'!A1" display="18.24"/>
    <hyperlink ref="A30" location="'18.25'!A1" display="18.25"/>
    <hyperlink ref="A31" location="'18.26'!A1" display="18.26"/>
    <hyperlink ref="A32" location="'18.27'!A1" display="18.27"/>
    <hyperlink ref="A33" location="'18.28'!A1" display="18.28"/>
    <hyperlink ref="A34" location="'18.29'!A1" display="18.29"/>
    <hyperlink ref="A35" location="'18.30'!A1" display="18.30"/>
    <hyperlink ref="A36" location="'18.31'!A1" display="18.31"/>
    <hyperlink ref="A37" location="'18.32'!A1" display="18.32"/>
    <hyperlink ref="A38" location="'18.33'!A1" display="18.33"/>
    <hyperlink ref="A39" location="'18.34'!A1" display="18.34"/>
    <hyperlink ref="A40" location="'18.35'!A1" display="18.35"/>
    <hyperlink ref="A41" location="'18.36'!A1" display="18.36"/>
    <hyperlink ref="A42" location="'18.37'!A1" display="18.37"/>
    <hyperlink ref="A43" location="'18.38'!A1" display="18.38"/>
    <hyperlink ref="A44" location="'18.39'!A1" display="18.39"/>
    <hyperlink ref="A45" location="'18.40'!A1" display="18.40"/>
    <hyperlink ref="A46" location="'18.41'!A1" display="18.41"/>
    <hyperlink ref="A47" location="'18.42'!A1" display="18.42"/>
    <hyperlink ref="A48" location="'18.43'!A1" display="18.43"/>
    <hyperlink ref="A49" location="'18.44'!A1" display="18.44"/>
    <hyperlink ref="A50" location="'18.45'!A1" display="18.45"/>
    <hyperlink ref="A51" location="'18.46'!A1" display="18.46"/>
    <hyperlink ref="A52" location="'18.47'!A1" display="18.47"/>
    <hyperlink ref="A53" location="'18.48'!A1" display="18.48"/>
    <hyperlink ref="A54" location="'18.49'!A1" display="18.49"/>
    <hyperlink ref="A55" location="'18.50'!A1" display="18.50"/>
    <hyperlink ref="A56" location="'18.51'!A1" display="18.51"/>
    <hyperlink ref="A57" location="'18.52'!A1" display="18.52"/>
    <hyperlink ref="A58" location="'18.53'!A1" display="18.53"/>
    <hyperlink ref="A59" location="'18.54'!A1" display="18.54"/>
    <hyperlink ref="A60" location="'18.55'!A1" display="18.55"/>
    <hyperlink ref="A61" location="'18.56'!A1" display="18.56"/>
    <hyperlink ref="A62" location="'18.57'!A1" display="18.57"/>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F25"/>
  <sheetViews>
    <sheetView workbookViewId="0" topLeftCell="A1">
      <selection activeCell="A26" sqref="A26"/>
    </sheetView>
  </sheetViews>
  <sheetFormatPr defaultColWidth="9.140625" defaultRowHeight="12.75"/>
  <cols>
    <col min="1" max="1" width="29.421875" style="0" customWidth="1"/>
    <col min="2" max="6" width="10.7109375" style="0" customWidth="1"/>
  </cols>
  <sheetData>
    <row r="1" spans="1:6" ht="15.75">
      <c r="A1" s="1" t="s">
        <v>707</v>
      </c>
      <c r="B1" s="2"/>
      <c r="C1" s="2"/>
      <c r="D1" s="2"/>
      <c r="E1" s="2"/>
      <c r="F1" s="2"/>
    </row>
    <row r="2" spans="1:6" ht="15.75">
      <c r="A2" s="1" t="s">
        <v>684</v>
      </c>
      <c r="B2" s="2"/>
      <c r="C2" s="2"/>
      <c r="D2" s="2"/>
      <c r="E2" s="2"/>
      <c r="F2" s="2"/>
    </row>
    <row r="3" spans="1:6" ht="12.75">
      <c r="A3" s="6"/>
      <c r="B3" s="6"/>
      <c r="C3" s="6"/>
      <c r="D3" s="6"/>
      <c r="E3" s="6"/>
      <c r="F3" s="6"/>
    </row>
    <row r="4" spans="1:6" ht="25.5">
      <c r="A4" s="596" t="s">
        <v>708</v>
      </c>
      <c r="B4" s="596"/>
      <c r="C4" s="596"/>
      <c r="D4" s="596"/>
      <c r="E4" s="596"/>
      <c r="F4" s="596"/>
    </row>
    <row r="5" spans="1:6" ht="13.5" thickBot="1">
      <c r="A5" s="3"/>
      <c r="B5" s="3"/>
      <c r="C5" s="3"/>
      <c r="D5" s="3"/>
      <c r="E5" s="3"/>
      <c r="F5" s="3"/>
    </row>
    <row r="6" spans="1:6" s="46" customFormat="1" ht="45" customHeight="1" thickTop="1">
      <c r="A6" s="43" t="s">
        <v>709</v>
      </c>
      <c r="B6" s="179" t="s">
        <v>710</v>
      </c>
      <c r="C6" s="43" t="s">
        <v>584</v>
      </c>
      <c r="D6" s="43" t="s">
        <v>711</v>
      </c>
      <c r="E6" s="43" t="s">
        <v>712</v>
      </c>
      <c r="F6" s="9" t="s">
        <v>713</v>
      </c>
    </row>
    <row r="7" spans="1:5" ht="12.75">
      <c r="A7" s="47"/>
      <c r="B7" s="165"/>
      <c r="C7" s="47"/>
      <c r="D7" s="47"/>
      <c r="E7" s="47"/>
    </row>
    <row r="8" spans="1:6" ht="12.75">
      <c r="A8" s="166" t="s">
        <v>714</v>
      </c>
      <c r="B8" s="532">
        <v>1159256</v>
      </c>
      <c r="C8" s="102">
        <v>734270</v>
      </c>
      <c r="D8" s="102">
        <v>183419</v>
      </c>
      <c r="E8" s="102">
        <v>77871</v>
      </c>
      <c r="F8" s="533">
        <v>163696</v>
      </c>
    </row>
    <row r="9" spans="1:5" ht="12.75">
      <c r="A9" s="309"/>
      <c r="B9" s="535"/>
      <c r="C9" s="592"/>
      <c r="D9" s="53"/>
      <c r="E9" s="53"/>
    </row>
    <row r="10" spans="1:6" ht="12.75">
      <c r="A10" s="309" t="s">
        <v>715</v>
      </c>
      <c r="B10" s="535">
        <v>1127467</v>
      </c>
      <c r="C10" s="53">
        <v>719606</v>
      </c>
      <c r="D10" s="53">
        <v>173786</v>
      </c>
      <c r="E10" s="53">
        <v>74734</v>
      </c>
      <c r="F10" s="537">
        <v>159341</v>
      </c>
    </row>
    <row r="11" spans="1:6" ht="12.75">
      <c r="A11" s="120" t="s">
        <v>716</v>
      </c>
      <c r="B11" s="535">
        <v>907659</v>
      </c>
      <c r="C11" s="53">
        <v>596856</v>
      </c>
      <c r="D11" s="53">
        <v>134158</v>
      </c>
      <c r="E11" s="53">
        <v>53655</v>
      </c>
      <c r="F11" s="537">
        <v>122990</v>
      </c>
    </row>
    <row r="12" spans="1:6" ht="12.75">
      <c r="A12" s="120" t="s">
        <v>717</v>
      </c>
      <c r="B12" s="535">
        <v>46</v>
      </c>
      <c r="C12" s="53">
        <v>26</v>
      </c>
      <c r="D12" s="53">
        <v>7</v>
      </c>
      <c r="E12" s="49" t="s">
        <v>1124</v>
      </c>
      <c r="F12" s="537">
        <v>12</v>
      </c>
    </row>
    <row r="13" spans="1:6" ht="12.75">
      <c r="A13" s="120" t="s">
        <v>718</v>
      </c>
      <c r="B13" s="535">
        <v>2349</v>
      </c>
      <c r="C13" s="53">
        <v>1819</v>
      </c>
      <c r="D13" s="53">
        <v>275</v>
      </c>
      <c r="E13" s="53">
        <v>9</v>
      </c>
      <c r="F13" s="537">
        <v>246</v>
      </c>
    </row>
    <row r="14" spans="1:6" ht="12.75">
      <c r="A14" s="120" t="s">
        <v>719</v>
      </c>
      <c r="B14" s="535">
        <v>189878</v>
      </c>
      <c r="C14" s="53">
        <v>102506</v>
      </c>
      <c r="D14" s="53">
        <v>35406</v>
      </c>
      <c r="E14" s="53">
        <v>19473</v>
      </c>
      <c r="F14" s="537">
        <v>32493</v>
      </c>
    </row>
    <row r="15" spans="1:6" ht="12.75">
      <c r="A15" s="120" t="s">
        <v>720</v>
      </c>
      <c r="B15" s="535">
        <v>670</v>
      </c>
      <c r="C15" s="53">
        <v>395</v>
      </c>
      <c r="D15" s="53">
        <v>161</v>
      </c>
      <c r="E15" s="53">
        <v>20</v>
      </c>
      <c r="F15" s="537">
        <v>94</v>
      </c>
    </row>
    <row r="16" spans="1:6" ht="12.75">
      <c r="A16" s="120" t="s">
        <v>721</v>
      </c>
      <c r="B16" s="535">
        <v>682</v>
      </c>
      <c r="C16" s="53">
        <v>516</v>
      </c>
      <c r="D16" s="53">
        <v>83</v>
      </c>
      <c r="E16" s="53">
        <v>7</v>
      </c>
      <c r="F16" s="537">
        <v>76</v>
      </c>
    </row>
    <row r="17" spans="1:6" ht="12.75">
      <c r="A17" s="107" t="s">
        <v>722</v>
      </c>
      <c r="B17" s="535">
        <v>26183</v>
      </c>
      <c r="C17" s="53">
        <v>17488</v>
      </c>
      <c r="D17" s="53">
        <v>3696</v>
      </c>
      <c r="E17" s="53">
        <v>1569</v>
      </c>
      <c r="F17" s="537">
        <v>3430</v>
      </c>
    </row>
    <row r="18" spans="1:6" ht="12.75">
      <c r="A18" s="107"/>
      <c r="B18" s="535"/>
      <c r="C18" s="53"/>
      <c r="D18" s="4"/>
      <c r="E18" s="53"/>
      <c r="F18" s="106"/>
    </row>
    <row r="19" spans="1:6" ht="12.75">
      <c r="A19" s="309" t="s">
        <v>723</v>
      </c>
      <c r="B19" s="535">
        <v>31789</v>
      </c>
      <c r="C19" s="53">
        <v>14664</v>
      </c>
      <c r="D19" s="53">
        <v>9633</v>
      </c>
      <c r="E19" s="53">
        <v>3137</v>
      </c>
      <c r="F19" s="106">
        <v>4355</v>
      </c>
    </row>
    <row r="20" spans="1:6" ht="12.75">
      <c r="A20" s="597"/>
      <c r="B20" s="598"/>
      <c r="C20" s="104"/>
      <c r="D20" s="104"/>
      <c r="E20" s="104"/>
      <c r="F20" s="584"/>
    </row>
    <row r="22" s="5" customFormat="1" ht="12.75">
      <c r="A22" s="354" t="s">
        <v>724</v>
      </c>
    </row>
    <row r="23" s="5" customFormat="1" ht="12.75">
      <c r="A23" s="355" t="s">
        <v>725</v>
      </c>
    </row>
    <row r="24" s="5" customFormat="1" ht="12.75">
      <c r="A24" s="354" t="s">
        <v>726</v>
      </c>
    </row>
    <row r="25" s="5" customFormat="1" ht="12.75">
      <c r="A25" s="354" t="s">
        <v>706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1.xml><?xml version="1.0" encoding="utf-8"?>
<worksheet xmlns="http://schemas.openxmlformats.org/spreadsheetml/2006/main" xmlns:r="http://schemas.openxmlformats.org/officeDocument/2006/relationships">
  <dimension ref="A1:F25"/>
  <sheetViews>
    <sheetView workbookViewId="0" topLeftCell="A1">
      <selection activeCell="A26" sqref="A26"/>
    </sheetView>
  </sheetViews>
  <sheetFormatPr defaultColWidth="9.140625" defaultRowHeight="12.75"/>
  <cols>
    <col min="1" max="1" width="23.421875" style="0" customWidth="1"/>
    <col min="2" max="6" width="12.00390625" style="0" customWidth="1"/>
  </cols>
  <sheetData>
    <row r="1" spans="1:6" ht="15.75">
      <c r="A1" s="342" t="s">
        <v>683</v>
      </c>
      <c r="B1" s="343"/>
      <c r="C1" s="343"/>
      <c r="D1" s="343"/>
      <c r="E1" s="343"/>
      <c r="F1" s="343"/>
    </row>
    <row r="2" spans="1:6" s="99" customFormat="1" ht="15.75">
      <c r="A2" s="341" t="s">
        <v>684</v>
      </c>
      <c r="B2" s="475"/>
      <c r="C2" s="475"/>
      <c r="D2" s="475"/>
      <c r="E2" s="475"/>
      <c r="F2" s="475"/>
    </row>
    <row r="3" s="99" customFormat="1" ht="12.75" customHeight="1"/>
    <row r="4" spans="1:6" ht="25.5">
      <c r="A4" s="62" t="s">
        <v>685</v>
      </c>
      <c r="B4" s="62"/>
      <c r="C4" s="62"/>
      <c r="D4" s="62"/>
      <c r="E4" s="62"/>
      <c r="F4" s="62"/>
    </row>
    <row r="5" spans="1:6" ht="13.5" thickBot="1">
      <c r="A5" s="3"/>
      <c r="B5" s="3"/>
      <c r="C5" s="3"/>
      <c r="D5" s="3"/>
      <c r="E5" s="3"/>
      <c r="F5" s="3"/>
    </row>
    <row r="6" spans="1:6" s="548" customFormat="1" ht="45" customHeight="1" thickTop="1">
      <c r="A6" s="587" t="s">
        <v>686</v>
      </c>
      <c r="B6" s="179" t="s">
        <v>1287</v>
      </c>
      <c r="C6" s="43" t="s">
        <v>584</v>
      </c>
      <c r="D6" s="43" t="s">
        <v>687</v>
      </c>
      <c r="E6" s="43" t="s">
        <v>688</v>
      </c>
      <c r="F6" s="9" t="s">
        <v>689</v>
      </c>
    </row>
    <row r="7" spans="1:5" ht="12.75">
      <c r="A7" s="47"/>
      <c r="B7" s="165"/>
      <c r="C7" s="47"/>
      <c r="D7" s="47"/>
      <c r="E7" s="47"/>
    </row>
    <row r="8" spans="1:6" ht="12.75">
      <c r="A8" s="166" t="s">
        <v>690</v>
      </c>
      <c r="B8" s="588">
        <v>1101284</v>
      </c>
      <c r="C8" s="589">
        <v>702118</v>
      </c>
      <c r="D8" s="589">
        <v>170090</v>
      </c>
      <c r="E8" s="589">
        <v>73165</v>
      </c>
      <c r="F8" s="590">
        <v>155911</v>
      </c>
    </row>
    <row r="9" spans="1:6" ht="12.75">
      <c r="A9" s="309"/>
      <c r="B9" s="591"/>
      <c r="C9" s="592"/>
      <c r="D9" s="593"/>
      <c r="E9" s="593"/>
      <c r="F9" s="594"/>
    </row>
    <row r="10" spans="1:6" ht="12.75">
      <c r="A10" s="309" t="s">
        <v>691</v>
      </c>
      <c r="B10" s="591">
        <v>1028218</v>
      </c>
      <c r="C10" s="593">
        <v>632640</v>
      </c>
      <c r="D10" s="593">
        <v>168660</v>
      </c>
      <c r="E10" s="593">
        <v>72405</v>
      </c>
      <c r="F10" s="594">
        <v>154513</v>
      </c>
    </row>
    <row r="11" spans="1:6" ht="12.75">
      <c r="A11" s="309" t="s">
        <v>692</v>
      </c>
      <c r="B11" s="591">
        <v>73066</v>
      </c>
      <c r="C11" s="593">
        <v>69478</v>
      </c>
      <c r="D11" s="593">
        <v>1430</v>
      </c>
      <c r="E11" s="593">
        <v>760</v>
      </c>
      <c r="F11" s="594">
        <v>1398</v>
      </c>
    </row>
    <row r="12" spans="1:6" ht="12.75">
      <c r="A12" s="120" t="s">
        <v>693</v>
      </c>
      <c r="B12" s="591">
        <v>400</v>
      </c>
      <c r="C12" s="593">
        <v>388</v>
      </c>
      <c r="D12" s="593">
        <v>10</v>
      </c>
      <c r="E12" s="111" t="s">
        <v>930</v>
      </c>
      <c r="F12" s="594">
        <v>2</v>
      </c>
    </row>
    <row r="13" spans="1:6" ht="12.75">
      <c r="A13" s="120" t="s">
        <v>694</v>
      </c>
      <c r="B13" s="591">
        <v>5551</v>
      </c>
      <c r="C13" s="593">
        <v>5544</v>
      </c>
      <c r="D13" s="111" t="s">
        <v>1164</v>
      </c>
      <c r="E13" s="111" t="s">
        <v>930</v>
      </c>
      <c r="F13" s="594">
        <v>3</v>
      </c>
    </row>
    <row r="14" spans="1:6" ht="12.75">
      <c r="A14" s="120" t="s">
        <v>695</v>
      </c>
      <c r="B14" s="591">
        <v>6635</v>
      </c>
      <c r="C14" s="593">
        <v>4205</v>
      </c>
      <c r="D14" s="593">
        <v>793</v>
      </c>
      <c r="E14" s="593">
        <v>507</v>
      </c>
      <c r="F14" s="594">
        <v>1130</v>
      </c>
    </row>
    <row r="15" spans="1:6" ht="12.75">
      <c r="A15" s="120" t="s">
        <v>696</v>
      </c>
      <c r="B15" s="591">
        <v>266</v>
      </c>
      <c r="C15" s="593">
        <v>71</v>
      </c>
      <c r="D15" s="593">
        <v>123</v>
      </c>
      <c r="E15" s="595">
        <v>37</v>
      </c>
      <c r="F15" s="594">
        <v>35</v>
      </c>
    </row>
    <row r="16" spans="1:6" ht="12.75">
      <c r="A16" s="120" t="s">
        <v>697</v>
      </c>
      <c r="B16" s="591">
        <v>1640</v>
      </c>
      <c r="C16" s="593">
        <v>1275</v>
      </c>
      <c r="D16" s="593">
        <v>360</v>
      </c>
      <c r="E16" s="111" t="s">
        <v>930</v>
      </c>
      <c r="F16" s="594">
        <v>5</v>
      </c>
    </row>
    <row r="17" spans="1:6" ht="12.75">
      <c r="A17" s="120" t="s">
        <v>698</v>
      </c>
      <c r="B17" s="591">
        <v>58</v>
      </c>
      <c r="C17" s="111" t="s">
        <v>699</v>
      </c>
      <c r="D17" s="111" t="s">
        <v>1124</v>
      </c>
      <c r="E17" s="111" t="s">
        <v>930</v>
      </c>
      <c r="F17" s="594">
        <v>1</v>
      </c>
    </row>
    <row r="18" spans="1:6" ht="12.75">
      <c r="A18" s="120" t="s">
        <v>700</v>
      </c>
      <c r="B18" s="591">
        <v>93</v>
      </c>
      <c r="C18" s="593">
        <v>53</v>
      </c>
      <c r="D18" s="593">
        <v>8</v>
      </c>
      <c r="E18" s="593">
        <v>29</v>
      </c>
      <c r="F18" s="594">
        <v>3</v>
      </c>
    </row>
    <row r="19" spans="1:6" ht="12.75">
      <c r="A19" s="107" t="s">
        <v>701</v>
      </c>
      <c r="B19" s="591">
        <v>58011</v>
      </c>
      <c r="C19" s="593">
        <v>57687</v>
      </c>
      <c r="D19" s="593">
        <v>64</v>
      </c>
      <c r="E19" s="593">
        <v>178</v>
      </c>
      <c r="F19" s="594">
        <v>82</v>
      </c>
    </row>
    <row r="20" spans="1:6" ht="12.75">
      <c r="A20" s="107" t="s">
        <v>702</v>
      </c>
      <c r="B20" s="591">
        <v>233</v>
      </c>
      <c r="C20" s="593">
        <v>80</v>
      </c>
      <c r="D20" s="593">
        <v>42</v>
      </c>
      <c r="E20" s="593">
        <v>3</v>
      </c>
      <c r="F20" s="594">
        <v>108</v>
      </c>
    </row>
    <row r="21" spans="1:6" ht="12.75">
      <c r="A21" s="120" t="s">
        <v>703</v>
      </c>
      <c r="B21" s="591">
        <v>52</v>
      </c>
      <c r="C21" s="593">
        <v>39</v>
      </c>
      <c r="D21" s="593">
        <v>8</v>
      </c>
      <c r="E21" s="111" t="s">
        <v>1152</v>
      </c>
      <c r="F21" s="74" t="s">
        <v>1149</v>
      </c>
    </row>
    <row r="22" spans="1:6" ht="12.75">
      <c r="A22" s="107" t="s">
        <v>704</v>
      </c>
      <c r="B22" s="591">
        <v>127</v>
      </c>
      <c r="C22" s="593">
        <v>80</v>
      </c>
      <c r="D22" s="593">
        <v>17</v>
      </c>
      <c r="E22" s="111" t="s">
        <v>1152</v>
      </c>
      <c r="F22" s="74" t="s">
        <v>705</v>
      </c>
    </row>
    <row r="23" spans="1:6" ht="12.75">
      <c r="A23" s="58"/>
      <c r="B23" s="189"/>
      <c r="C23" s="589"/>
      <c r="D23" s="589"/>
      <c r="E23" s="589"/>
      <c r="F23" s="590"/>
    </row>
    <row r="24" spans="3:6" ht="12.75">
      <c r="C24" s="594"/>
      <c r="D24" s="594"/>
      <c r="E24" s="594"/>
      <c r="F24" s="594"/>
    </row>
    <row r="25" ht="12.75">
      <c r="A25" s="354" t="s">
        <v>706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2.xml><?xml version="1.0" encoding="utf-8"?>
<worksheet xmlns="http://schemas.openxmlformats.org/spreadsheetml/2006/main" xmlns:r="http://schemas.openxmlformats.org/officeDocument/2006/relationships">
  <dimension ref="A1:G15"/>
  <sheetViews>
    <sheetView workbookViewId="0" topLeftCell="A1">
      <selection activeCell="A17" sqref="A17"/>
    </sheetView>
  </sheetViews>
  <sheetFormatPr defaultColWidth="9.140625" defaultRowHeight="12.75"/>
  <cols>
    <col min="1" max="1" width="17.7109375" style="0" customWidth="1"/>
    <col min="2" max="4" width="11.00390625" style="0" customWidth="1"/>
    <col min="5" max="5" width="10.8515625" style="0" customWidth="1"/>
    <col min="6" max="7" width="11.00390625" style="0" customWidth="1"/>
  </cols>
  <sheetData>
    <row r="1" spans="1:7" ht="31.5">
      <c r="A1" s="1" t="s">
        <v>674</v>
      </c>
      <c r="B1" s="2"/>
      <c r="C1" s="2"/>
      <c r="D1" s="2"/>
      <c r="E1" s="2"/>
      <c r="F1" s="2"/>
      <c r="G1" s="2"/>
    </row>
    <row r="2" spans="1:7" ht="13.5" thickBot="1">
      <c r="A2" s="3"/>
      <c r="B2" s="3"/>
      <c r="C2" s="3"/>
      <c r="D2" s="3"/>
      <c r="E2" s="3"/>
      <c r="F2" s="3"/>
      <c r="G2" s="3"/>
    </row>
    <row r="3" spans="1:7" s="67" customFormat="1" ht="24" customHeight="1" thickTop="1">
      <c r="A3" s="64" t="s">
        <v>675</v>
      </c>
      <c r="B3" s="164" t="s">
        <v>677</v>
      </c>
      <c r="C3" s="64" t="s">
        <v>909</v>
      </c>
      <c r="D3" s="64" t="s">
        <v>1018</v>
      </c>
      <c r="E3" s="64" t="s">
        <v>678</v>
      </c>
      <c r="F3" s="64" t="s">
        <v>1240</v>
      </c>
      <c r="G3" s="126" t="s">
        <v>1242</v>
      </c>
    </row>
    <row r="4" spans="1:6" ht="12.75">
      <c r="A4" s="47"/>
      <c r="B4" s="165"/>
      <c r="C4" s="47"/>
      <c r="D4" s="47"/>
      <c r="E4" s="47"/>
      <c r="F4" s="47"/>
    </row>
    <row r="5" spans="1:7" ht="12.75">
      <c r="A5" s="101" t="s">
        <v>679</v>
      </c>
      <c r="B5" s="532">
        <v>403240</v>
      </c>
      <c r="C5" s="104">
        <v>52985</v>
      </c>
      <c r="D5" s="102">
        <v>286450</v>
      </c>
      <c r="E5" s="583">
        <v>115</v>
      </c>
      <c r="F5" s="104">
        <v>20183</v>
      </c>
      <c r="G5" s="584">
        <v>43507</v>
      </c>
    </row>
    <row r="6" spans="1:7" ht="12.75">
      <c r="A6" s="47"/>
      <c r="B6" s="535"/>
      <c r="C6" s="100"/>
      <c r="D6" s="53"/>
      <c r="E6" s="180"/>
      <c r="F6" s="100"/>
      <c r="G6" s="116"/>
    </row>
    <row r="7" spans="1:7" ht="12.75">
      <c r="A7" s="47" t="s">
        <v>680</v>
      </c>
      <c r="B7" s="535">
        <v>44280</v>
      </c>
      <c r="C7" s="100">
        <v>3655</v>
      </c>
      <c r="D7" s="53">
        <v>36614</v>
      </c>
      <c r="E7" s="180">
        <v>13</v>
      </c>
      <c r="F7" s="100">
        <v>1221</v>
      </c>
      <c r="G7" s="116">
        <v>2777</v>
      </c>
    </row>
    <row r="8" spans="1:7" ht="12.75">
      <c r="A8" s="585">
        <v>1</v>
      </c>
      <c r="B8" s="535">
        <v>149369</v>
      </c>
      <c r="C8" s="100">
        <v>19499</v>
      </c>
      <c r="D8" s="53">
        <v>107393</v>
      </c>
      <c r="E8" s="180">
        <v>63</v>
      </c>
      <c r="F8" s="100">
        <v>6770</v>
      </c>
      <c r="G8" s="116">
        <v>15644</v>
      </c>
    </row>
    <row r="9" spans="1:7" ht="12.75">
      <c r="A9" s="585">
        <v>2</v>
      </c>
      <c r="B9" s="535">
        <v>143919</v>
      </c>
      <c r="C9" s="100">
        <v>21017</v>
      </c>
      <c r="D9" s="53">
        <v>97752</v>
      </c>
      <c r="E9" s="180">
        <v>39</v>
      </c>
      <c r="F9" s="100">
        <v>8229</v>
      </c>
      <c r="G9" s="116">
        <v>16882</v>
      </c>
    </row>
    <row r="10" spans="1:7" ht="12.75">
      <c r="A10" s="585" t="s">
        <v>681</v>
      </c>
      <c r="B10" s="535">
        <v>65672</v>
      </c>
      <c r="C10" s="100">
        <v>8814</v>
      </c>
      <c r="D10" s="53">
        <v>44691</v>
      </c>
      <c r="E10" s="150" t="s">
        <v>930</v>
      </c>
      <c r="F10" s="100">
        <v>3963</v>
      </c>
      <c r="G10" s="116">
        <v>8204</v>
      </c>
    </row>
    <row r="11" spans="1:7" ht="12.75">
      <c r="A11" s="58"/>
      <c r="B11" s="189"/>
      <c r="C11" s="58"/>
      <c r="D11" s="58"/>
      <c r="E11" s="58"/>
      <c r="F11" s="58"/>
      <c r="G11" s="79"/>
    </row>
    <row r="13" ht="12.75">
      <c r="A13" s="23" t="s">
        <v>682</v>
      </c>
    </row>
    <row r="14" ht="12.75">
      <c r="A14" s="586"/>
    </row>
    <row r="15" ht="12.75">
      <c r="A15" s="153"/>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3.xml><?xml version="1.0" encoding="utf-8"?>
<worksheet xmlns="http://schemas.openxmlformats.org/spreadsheetml/2006/main" xmlns:r="http://schemas.openxmlformats.org/officeDocument/2006/relationships">
  <dimension ref="A1:F29"/>
  <sheetViews>
    <sheetView workbookViewId="0" topLeftCell="A1">
      <selection activeCell="I16" sqref="I16"/>
    </sheetView>
  </sheetViews>
  <sheetFormatPr defaultColWidth="9.140625" defaultRowHeight="12.75"/>
  <cols>
    <col min="1" max="1" width="20.00390625" style="0" customWidth="1"/>
    <col min="2" max="2" width="22.00390625" style="0" customWidth="1"/>
    <col min="3" max="3" width="10.7109375" style="0" customWidth="1"/>
    <col min="4" max="4" width="10.140625" style="0" customWidth="1"/>
    <col min="5" max="5" width="10.421875" style="0" customWidth="1"/>
    <col min="6" max="6" width="10.28125" style="0" customWidth="1"/>
  </cols>
  <sheetData>
    <row r="1" spans="1:6" s="99" customFormat="1" ht="15.75">
      <c r="A1" s="342" t="s">
        <v>637</v>
      </c>
      <c r="B1" s="342"/>
      <c r="C1" s="343"/>
      <c r="D1" s="343"/>
      <c r="E1" s="343"/>
      <c r="F1" s="343"/>
    </row>
    <row r="2" spans="1:6" s="99" customFormat="1" ht="12.75" customHeight="1" thickBot="1">
      <c r="A2" s="403"/>
      <c r="B2" s="403"/>
      <c r="C2" s="403"/>
      <c r="D2" s="403"/>
      <c r="E2" s="403"/>
      <c r="F2" s="403"/>
    </row>
    <row r="3" spans="1:6" s="99" customFormat="1" ht="24" customHeight="1" thickTop="1">
      <c r="A3" s="565"/>
      <c r="B3" s="565"/>
      <c r="C3" s="566" t="s">
        <v>638</v>
      </c>
      <c r="D3" s="567"/>
      <c r="E3" s="568"/>
      <c r="F3" s="567"/>
    </row>
    <row r="4" spans="1:6" s="67" customFormat="1" ht="34.5" customHeight="1">
      <c r="A4" s="43" t="s">
        <v>639</v>
      </c>
      <c r="B4" s="43" t="s">
        <v>640</v>
      </c>
      <c r="C4" s="65">
        <v>1987</v>
      </c>
      <c r="D4" s="362">
        <v>1992</v>
      </c>
      <c r="E4" s="65">
        <v>1997</v>
      </c>
      <c r="F4" s="66">
        <v>2002</v>
      </c>
    </row>
    <row r="5" spans="1:5" ht="12.75">
      <c r="A5" s="569"/>
      <c r="B5" s="47"/>
      <c r="C5" s="47"/>
      <c r="D5" s="4"/>
      <c r="E5" s="195"/>
    </row>
    <row r="6" spans="1:6" ht="12.75">
      <c r="A6" s="570" t="s">
        <v>641</v>
      </c>
      <c r="B6" s="47"/>
      <c r="C6" s="571">
        <v>160.8</v>
      </c>
      <c r="D6" s="572">
        <v>280.3</v>
      </c>
      <c r="E6" s="573">
        <v>294.2</v>
      </c>
      <c r="F6" s="573">
        <v>351.4</v>
      </c>
    </row>
    <row r="7" spans="1:6" ht="12.75">
      <c r="A7" s="47"/>
      <c r="B7" s="47"/>
      <c r="C7" s="571"/>
      <c r="D7" s="574"/>
      <c r="E7" s="575"/>
      <c r="F7" s="575"/>
    </row>
    <row r="8" spans="1:6" ht="12.75">
      <c r="A8" s="576" t="s">
        <v>642</v>
      </c>
      <c r="B8" s="576" t="s">
        <v>643</v>
      </c>
      <c r="C8" s="571">
        <v>60.5</v>
      </c>
      <c r="D8" s="572">
        <v>61.7</v>
      </c>
      <c r="E8" s="577" t="s">
        <v>644</v>
      </c>
      <c r="F8" s="573">
        <v>74</v>
      </c>
    </row>
    <row r="9" spans="1:6" ht="12.75">
      <c r="A9" s="576" t="s">
        <v>645</v>
      </c>
      <c r="B9" s="576" t="s">
        <v>646</v>
      </c>
      <c r="C9" s="571"/>
      <c r="D9" s="572"/>
      <c r="E9" s="573"/>
      <c r="F9" s="573"/>
    </row>
    <row r="10" spans="1:6" ht="12.75">
      <c r="A10" s="576"/>
      <c r="B10" s="576" t="s">
        <v>647</v>
      </c>
      <c r="C10" s="571"/>
      <c r="D10" s="572"/>
      <c r="E10" s="573"/>
      <c r="F10" s="573"/>
    </row>
    <row r="11" spans="1:6" ht="12.75">
      <c r="A11" s="47"/>
      <c r="B11" s="47" t="s">
        <v>648</v>
      </c>
      <c r="C11" s="571">
        <v>91.2</v>
      </c>
      <c r="D11" s="572">
        <v>93.8</v>
      </c>
      <c r="E11" s="573">
        <v>94.9</v>
      </c>
      <c r="F11" s="573">
        <v>95.9</v>
      </c>
    </row>
    <row r="12" spans="1:6" ht="12.75">
      <c r="A12" s="576" t="s">
        <v>649</v>
      </c>
      <c r="B12" s="576" t="s">
        <v>650</v>
      </c>
      <c r="C12" s="571">
        <v>94.6</v>
      </c>
      <c r="D12" s="572">
        <v>95.6</v>
      </c>
      <c r="E12" s="573">
        <v>95.9</v>
      </c>
      <c r="F12" s="573">
        <v>96.9</v>
      </c>
    </row>
    <row r="13" spans="1:6" ht="12.75">
      <c r="A13" s="576" t="s">
        <v>651</v>
      </c>
      <c r="B13" s="576" t="s">
        <v>652</v>
      </c>
      <c r="C13" s="571">
        <v>57</v>
      </c>
      <c r="D13" s="572">
        <v>50</v>
      </c>
      <c r="E13" s="577" t="s">
        <v>653</v>
      </c>
      <c r="F13" s="573">
        <v>51.1</v>
      </c>
    </row>
    <row r="14" spans="1:6" ht="12.75">
      <c r="A14" s="576" t="s">
        <v>654</v>
      </c>
      <c r="B14" s="576" t="s">
        <v>655</v>
      </c>
      <c r="C14" s="571">
        <v>62.1</v>
      </c>
      <c r="D14" s="572">
        <v>66.8</v>
      </c>
      <c r="E14" s="573">
        <v>74.1</v>
      </c>
      <c r="F14" s="573">
        <v>68</v>
      </c>
    </row>
    <row r="15" spans="1:6" ht="12.75">
      <c r="A15" s="576" t="s">
        <v>656</v>
      </c>
      <c r="B15" s="576" t="s">
        <v>657</v>
      </c>
      <c r="C15" s="571">
        <v>49.6</v>
      </c>
      <c r="D15" s="572">
        <v>54.3</v>
      </c>
      <c r="E15" s="573">
        <v>48.3</v>
      </c>
      <c r="F15" s="573">
        <v>50.4</v>
      </c>
    </row>
    <row r="16" spans="1:6" ht="12.75">
      <c r="A16" s="576" t="s">
        <v>658</v>
      </c>
      <c r="B16" s="576" t="s">
        <v>659</v>
      </c>
      <c r="C16" s="571">
        <v>96.4</v>
      </c>
      <c r="D16" s="572">
        <v>96.6</v>
      </c>
      <c r="E16" s="573">
        <v>97.7</v>
      </c>
      <c r="F16" s="573">
        <v>98.1</v>
      </c>
    </row>
    <row r="17" spans="1:6" ht="12.75">
      <c r="A17" s="576" t="s">
        <v>660</v>
      </c>
      <c r="B17" s="576" t="s">
        <v>661</v>
      </c>
      <c r="C17" s="571">
        <v>80.2</v>
      </c>
      <c r="D17" s="572">
        <v>79.3</v>
      </c>
      <c r="E17" s="577" t="s">
        <v>662</v>
      </c>
      <c r="F17" s="573">
        <v>70.5</v>
      </c>
    </row>
    <row r="18" spans="1:6" ht="12.75">
      <c r="A18" s="576" t="s">
        <v>663</v>
      </c>
      <c r="B18" s="47" t="s">
        <v>664</v>
      </c>
      <c r="C18" s="571">
        <v>94.6</v>
      </c>
      <c r="D18" s="572">
        <v>94.6</v>
      </c>
      <c r="E18" s="573">
        <v>95.1</v>
      </c>
      <c r="F18" s="573">
        <v>93.7</v>
      </c>
    </row>
    <row r="19" spans="1:6" ht="12.75">
      <c r="A19" s="58"/>
      <c r="B19" s="58"/>
      <c r="C19" s="578"/>
      <c r="D19" s="578"/>
      <c r="E19" s="579"/>
      <c r="F19" s="580"/>
    </row>
    <row r="20" spans="1:6" ht="12.75">
      <c r="A20" s="6"/>
      <c r="B20" s="6"/>
      <c r="C20" s="581"/>
      <c r="D20" s="581"/>
      <c r="E20" s="581"/>
      <c r="F20" s="581"/>
    </row>
    <row r="21" ht="12.75">
      <c r="A21" s="7" t="s">
        <v>665</v>
      </c>
    </row>
    <row r="22" ht="12.75">
      <c r="A22" s="7" t="s">
        <v>670</v>
      </c>
    </row>
    <row r="23" ht="12.75">
      <c r="A23" s="7" t="s">
        <v>666</v>
      </c>
    </row>
    <row r="24" ht="12.75">
      <c r="A24" s="7" t="s">
        <v>667</v>
      </c>
    </row>
    <row r="25" ht="12.75">
      <c r="A25" s="420" t="s">
        <v>671</v>
      </c>
    </row>
    <row r="26" ht="12.75">
      <c r="A26" s="7" t="s">
        <v>668</v>
      </c>
    </row>
    <row r="27" ht="12.75">
      <c r="A27" s="7" t="s">
        <v>672</v>
      </c>
    </row>
    <row r="28" ht="12.75">
      <c r="A28" s="582" t="s">
        <v>673</v>
      </c>
    </row>
    <row r="29" ht="12.75">
      <c r="A29" s="7" t="s">
        <v>669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4.xml><?xml version="1.0" encoding="utf-8"?>
<worksheet xmlns="http://schemas.openxmlformats.org/spreadsheetml/2006/main" xmlns:r="http://schemas.openxmlformats.org/officeDocument/2006/relationships">
  <dimension ref="A1:F34"/>
  <sheetViews>
    <sheetView workbookViewId="0" topLeftCell="A1">
      <selection activeCell="I15" sqref="I15"/>
    </sheetView>
  </sheetViews>
  <sheetFormatPr defaultColWidth="9.140625" defaultRowHeight="12.75"/>
  <cols>
    <col min="1" max="1" width="13.57421875" style="0" customWidth="1"/>
    <col min="2" max="2" width="14.00390625" style="0" customWidth="1"/>
    <col min="3" max="6" width="13.57421875" style="0" customWidth="1"/>
  </cols>
  <sheetData>
    <row r="1" spans="1:6" s="99" customFormat="1" ht="15.75" customHeight="1">
      <c r="A1" s="1" t="s">
        <v>632</v>
      </c>
      <c r="B1" s="343"/>
      <c r="C1" s="343"/>
      <c r="D1" s="343"/>
      <c r="E1" s="343"/>
      <c r="F1" s="343"/>
    </row>
    <row r="2" spans="1:6" s="99" customFormat="1" ht="15.75" customHeight="1">
      <c r="A2" s="61" t="s">
        <v>633</v>
      </c>
      <c r="B2" s="475"/>
      <c r="C2" s="475"/>
      <c r="D2" s="475"/>
      <c r="E2" s="475"/>
      <c r="F2" s="475"/>
    </row>
    <row r="3" spans="1:6" s="99" customFormat="1" ht="12.75" customHeight="1">
      <c r="A3" s="61"/>
      <c r="B3" s="475"/>
      <c r="C3" s="475"/>
      <c r="D3" s="475"/>
      <c r="E3" s="475"/>
      <c r="F3" s="475"/>
    </row>
    <row r="4" spans="1:6" s="99" customFormat="1" ht="12.75" customHeight="1">
      <c r="A4" s="62" t="s">
        <v>590</v>
      </c>
      <c r="B4" s="475"/>
      <c r="C4" s="475"/>
      <c r="D4" s="475"/>
      <c r="E4" s="475"/>
      <c r="F4" s="475"/>
    </row>
    <row r="5" spans="1:6" ht="12.75" customHeight="1" thickBot="1">
      <c r="A5" s="3"/>
      <c r="B5" s="3"/>
      <c r="C5" s="3"/>
      <c r="D5" s="3"/>
      <c r="E5" s="3"/>
      <c r="F5" s="3"/>
    </row>
    <row r="6" spans="1:6" s="561" customFormat="1" ht="24" customHeight="1" thickTop="1">
      <c r="A6" s="558" t="s">
        <v>1081</v>
      </c>
      <c r="B6" s="559" t="s">
        <v>1101</v>
      </c>
      <c r="C6" s="558" t="s">
        <v>1081</v>
      </c>
      <c r="D6" s="559" t="s">
        <v>1101</v>
      </c>
      <c r="E6" s="558" t="s">
        <v>1081</v>
      </c>
      <c r="F6" s="560" t="s">
        <v>1101</v>
      </c>
    </row>
    <row r="7" spans="1:5" ht="12.75">
      <c r="A7" s="47"/>
      <c r="B7" s="165"/>
      <c r="C7" s="47"/>
      <c r="D7" s="165"/>
      <c r="E7" s="47"/>
    </row>
    <row r="8" spans="1:6" ht="12.75">
      <c r="A8" s="414" t="s">
        <v>255</v>
      </c>
      <c r="B8" s="544">
        <v>57456</v>
      </c>
      <c r="C8" s="414" t="s">
        <v>262</v>
      </c>
      <c r="D8" s="415">
        <v>41083</v>
      </c>
      <c r="E8" s="50" t="s">
        <v>1187</v>
      </c>
      <c r="F8" s="562">
        <v>51388</v>
      </c>
    </row>
    <row r="9" spans="1:6" ht="12.75">
      <c r="A9" s="414" t="s">
        <v>256</v>
      </c>
      <c r="B9" s="415">
        <v>54544</v>
      </c>
      <c r="C9" s="414" t="s">
        <v>263</v>
      </c>
      <c r="D9" s="563">
        <v>41480</v>
      </c>
      <c r="E9" s="50" t="s">
        <v>1180</v>
      </c>
      <c r="F9" s="562">
        <v>53314</v>
      </c>
    </row>
    <row r="10" spans="1:6" ht="12.75">
      <c r="A10" s="414" t="s">
        <v>257</v>
      </c>
      <c r="B10" s="415">
        <v>47783</v>
      </c>
      <c r="C10" s="414" t="s">
        <v>253</v>
      </c>
      <c r="D10" s="415">
        <v>42487</v>
      </c>
      <c r="E10" s="50" t="s">
        <v>1182</v>
      </c>
      <c r="F10" s="562">
        <v>62712</v>
      </c>
    </row>
    <row r="11" spans="1:6" ht="12.75">
      <c r="A11" s="414" t="s">
        <v>258</v>
      </c>
      <c r="B11" s="563">
        <v>44865</v>
      </c>
      <c r="C11" s="414" t="s">
        <v>1181</v>
      </c>
      <c r="D11" s="415">
        <v>40673</v>
      </c>
      <c r="E11" s="50" t="s">
        <v>1184</v>
      </c>
      <c r="F11" s="562">
        <v>70457</v>
      </c>
    </row>
    <row r="12" spans="1:6" ht="12.75">
      <c r="A12" s="414" t="s">
        <v>259</v>
      </c>
      <c r="B12" s="415">
        <v>45249</v>
      </c>
      <c r="C12" s="414" t="s">
        <v>1183</v>
      </c>
      <c r="D12" s="415">
        <v>45054</v>
      </c>
      <c r="E12" s="50" t="s">
        <v>1186</v>
      </c>
      <c r="F12" s="114" t="s">
        <v>634</v>
      </c>
    </row>
    <row r="13" spans="1:6" ht="12.75">
      <c r="A13" s="414" t="s">
        <v>260</v>
      </c>
      <c r="B13" s="415">
        <v>44175</v>
      </c>
      <c r="C13" s="414" t="s">
        <v>1185</v>
      </c>
      <c r="D13" s="415">
        <v>51500</v>
      </c>
      <c r="E13" s="50" t="s">
        <v>1188</v>
      </c>
      <c r="F13" s="562">
        <v>67224</v>
      </c>
    </row>
    <row r="14" spans="1:6" ht="12.75">
      <c r="A14" s="58"/>
      <c r="B14" s="189"/>
      <c r="C14" s="58"/>
      <c r="D14" s="189"/>
      <c r="E14" s="58"/>
      <c r="F14" s="79"/>
    </row>
    <row r="16" s="5" customFormat="1" ht="12.75">
      <c r="A16" s="355" t="s">
        <v>635</v>
      </c>
    </row>
    <row r="17" s="5" customFormat="1" ht="12.75">
      <c r="A17" s="355" t="s">
        <v>636</v>
      </c>
    </row>
    <row r="34" ht="12.75">
      <c r="E34" s="564"/>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5.xml><?xml version="1.0" encoding="utf-8"?>
<worksheet xmlns="http://schemas.openxmlformats.org/spreadsheetml/2006/main" xmlns:r="http://schemas.openxmlformats.org/officeDocument/2006/relationships">
  <dimension ref="A1:D36"/>
  <sheetViews>
    <sheetView workbookViewId="0" topLeftCell="A1">
      <selection activeCell="G27" sqref="G27"/>
    </sheetView>
  </sheetViews>
  <sheetFormatPr defaultColWidth="9.140625" defaultRowHeight="12.75"/>
  <cols>
    <col min="1" max="1" width="23.28125" style="0" customWidth="1"/>
    <col min="2" max="2" width="18.28125" style="0" customWidth="1"/>
    <col min="3" max="3" width="18.00390625" style="0" customWidth="1"/>
    <col min="4" max="4" width="18.28125" style="0" customWidth="1"/>
  </cols>
  <sheetData>
    <row r="1" spans="1:4" ht="15.75" customHeight="1">
      <c r="A1" s="684" t="s">
        <v>603</v>
      </c>
      <c r="B1" s="680"/>
      <c r="C1" s="680"/>
      <c r="D1" s="680"/>
    </row>
    <row r="2" spans="1:4" ht="15.75" customHeight="1">
      <c r="A2" s="684" t="s">
        <v>604</v>
      </c>
      <c r="B2" s="680"/>
      <c r="C2" s="680"/>
      <c r="D2" s="680"/>
    </row>
    <row r="3" spans="1:3" s="99" customFormat="1" ht="12.75" customHeight="1">
      <c r="A3" s="61"/>
      <c r="B3" s="475"/>
      <c r="C3" s="475"/>
    </row>
    <row r="4" spans="1:4" s="99" customFormat="1" ht="12.75" customHeight="1">
      <c r="A4" s="683" t="s">
        <v>590</v>
      </c>
      <c r="B4" s="680"/>
      <c r="C4" s="680"/>
      <c r="D4" s="680"/>
    </row>
    <row r="5" spans="1:3" s="99" customFormat="1" ht="12.75" customHeight="1" thickBot="1">
      <c r="A5" s="403"/>
      <c r="B5" s="403"/>
      <c r="C5" s="403"/>
    </row>
    <row r="6" spans="1:4" s="375" customFormat="1" ht="24" customHeight="1" thickTop="1">
      <c r="A6" s="276" t="s">
        <v>605</v>
      </c>
      <c r="B6" s="282">
        <v>2004</v>
      </c>
      <c r="C6" s="282">
        <v>2005</v>
      </c>
      <c r="D6" s="335">
        <v>2006</v>
      </c>
    </row>
    <row r="7" spans="1:4" ht="12.75">
      <c r="A7" s="47"/>
      <c r="B7" s="551"/>
      <c r="C7" s="551"/>
      <c r="D7" s="551"/>
    </row>
    <row r="8" spans="1:4" ht="12.75">
      <c r="A8" s="166" t="s">
        <v>1024</v>
      </c>
      <c r="B8" s="552" t="s">
        <v>606</v>
      </c>
      <c r="C8" s="553">
        <v>70732</v>
      </c>
      <c r="D8" s="553">
        <v>67224</v>
      </c>
    </row>
    <row r="9" spans="1:4" ht="12.75">
      <c r="A9" s="309"/>
      <c r="B9" s="554"/>
      <c r="C9" s="555"/>
      <c r="D9" s="555"/>
    </row>
    <row r="10" spans="1:4" ht="12.75">
      <c r="A10" s="309" t="s">
        <v>607</v>
      </c>
      <c r="B10" s="554">
        <v>15018</v>
      </c>
      <c r="C10" s="556" t="s">
        <v>608</v>
      </c>
      <c r="D10" s="556" t="s">
        <v>609</v>
      </c>
    </row>
    <row r="11" spans="1:4" ht="12.75">
      <c r="A11" s="309" t="s">
        <v>610</v>
      </c>
      <c r="B11" s="554">
        <v>7395</v>
      </c>
      <c r="C11" s="555">
        <v>7621</v>
      </c>
      <c r="D11" s="555">
        <v>7843</v>
      </c>
    </row>
    <row r="12" spans="1:4" ht="12.75">
      <c r="A12" s="309" t="s">
        <v>611</v>
      </c>
      <c r="B12" s="554">
        <v>7666</v>
      </c>
      <c r="C12" s="555">
        <v>7777</v>
      </c>
      <c r="D12" s="555">
        <v>7812</v>
      </c>
    </row>
    <row r="13" spans="1:4" ht="12.75">
      <c r="A13" s="309" t="s">
        <v>612</v>
      </c>
      <c r="B13" s="554">
        <v>6891</v>
      </c>
      <c r="C13" s="555">
        <v>7062</v>
      </c>
      <c r="D13" s="555">
        <v>6122</v>
      </c>
    </row>
    <row r="14" spans="1:4" ht="12.75">
      <c r="A14" s="309" t="s">
        <v>613</v>
      </c>
      <c r="B14" s="554">
        <v>4072</v>
      </c>
      <c r="C14" s="555">
        <v>4692</v>
      </c>
      <c r="D14" s="555">
        <v>3625</v>
      </c>
    </row>
    <row r="15" spans="1:4" ht="12.75">
      <c r="A15" s="309" t="s">
        <v>614</v>
      </c>
      <c r="B15" s="554">
        <v>3508</v>
      </c>
      <c r="C15" s="555">
        <v>3688</v>
      </c>
      <c r="D15" s="555">
        <v>3029</v>
      </c>
    </row>
    <row r="16" spans="1:4" ht="12.75">
      <c r="A16" s="309" t="s">
        <v>615</v>
      </c>
      <c r="B16" s="554">
        <v>2893</v>
      </c>
      <c r="C16" s="555">
        <v>2865</v>
      </c>
      <c r="D16" s="555">
        <v>2721</v>
      </c>
    </row>
    <row r="17" spans="1:4" ht="12.75">
      <c r="A17" s="309" t="s">
        <v>616</v>
      </c>
      <c r="B17" s="554">
        <v>1460</v>
      </c>
      <c r="C17" s="555">
        <v>1788</v>
      </c>
      <c r="D17" s="555">
        <v>1983</v>
      </c>
    </row>
    <row r="18" spans="1:4" ht="12.75">
      <c r="A18" s="309" t="s">
        <v>617</v>
      </c>
      <c r="B18" s="554">
        <v>1338</v>
      </c>
      <c r="C18" s="555">
        <v>1553</v>
      </c>
      <c r="D18" s="555">
        <v>1450</v>
      </c>
    </row>
    <row r="19" spans="1:4" ht="12.75">
      <c r="A19" s="309" t="s">
        <v>618</v>
      </c>
      <c r="B19" s="554">
        <v>1072</v>
      </c>
      <c r="C19" s="555">
        <v>1646</v>
      </c>
      <c r="D19" s="555">
        <v>1273</v>
      </c>
    </row>
    <row r="20" spans="1:4" ht="12.75">
      <c r="A20" s="309" t="s">
        <v>619</v>
      </c>
      <c r="B20" s="554">
        <v>985</v>
      </c>
      <c r="C20" s="555">
        <v>1256</v>
      </c>
      <c r="D20" s="555">
        <v>1267</v>
      </c>
    </row>
    <row r="21" spans="1:4" ht="12.75">
      <c r="A21" s="309" t="s">
        <v>620</v>
      </c>
      <c r="B21" s="554">
        <v>1400</v>
      </c>
      <c r="C21" s="555">
        <v>1329</v>
      </c>
      <c r="D21" s="555">
        <v>1261</v>
      </c>
    </row>
    <row r="22" spans="1:4" ht="12.75">
      <c r="A22" s="309" t="s">
        <v>621</v>
      </c>
      <c r="B22" s="554">
        <v>1217</v>
      </c>
      <c r="C22" s="555">
        <v>931</v>
      </c>
      <c r="D22" s="555">
        <v>1024</v>
      </c>
    </row>
    <row r="23" spans="1:4" ht="12.75">
      <c r="A23" s="309" t="s">
        <v>622</v>
      </c>
      <c r="B23" s="554">
        <v>836</v>
      </c>
      <c r="C23" s="555">
        <v>886</v>
      </c>
      <c r="D23" s="555">
        <v>908</v>
      </c>
    </row>
    <row r="24" spans="1:4" ht="12.75">
      <c r="A24" s="309" t="s">
        <v>623</v>
      </c>
      <c r="B24" s="554">
        <v>755</v>
      </c>
      <c r="C24" s="555">
        <v>974</v>
      </c>
      <c r="D24" s="555">
        <v>896</v>
      </c>
    </row>
    <row r="25" spans="1:4" ht="12.75">
      <c r="A25" s="309" t="s">
        <v>624</v>
      </c>
      <c r="B25" s="554">
        <v>1051</v>
      </c>
      <c r="C25" s="555">
        <v>1149</v>
      </c>
      <c r="D25" s="555">
        <v>875</v>
      </c>
    </row>
    <row r="26" spans="1:4" ht="12.75">
      <c r="A26" s="309" t="s">
        <v>625</v>
      </c>
      <c r="B26" s="554">
        <v>580</v>
      </c>
      <c r="C26" s="555">
        <v>820</v>
      </c>
      <c r="D26" s="555">
        <v>768</v>
      </c>
    </row>
    <row r="27" spans="1:4" ht="12.75">
      <c r="A27" s="309" t="s">
        <v>626</v>
      </c>
      <c r="B27" s="554">
        <v>831</v>
      </c>
      <c r="C27" s="555">
        <v>754</v>
      </c>
      <c r="D27" s="555">
        <v>699</v>
      </c>
    </row>
    <row r="28" spans="1:4" ht="12.75">
      <c r="A28" s="309" t="s">
        <v>627</v>
      </c>
      <c r="B28" s="554">
        <v>6914</v>
      </c>
      <c r="C28" s="555">
        <v>6429</v>
      </c>
      <c r="D28" s="555">
        <v>5749</v>
      </c>
    </row>
    <row r="29" spans="1:4" ht="12.75">
      <c r="A29" s="58"/>
      <c r="B29" s="59"/>
      <c r="C29" s="60"/>
      <c r="D29" s="60"/>
    </row>
    <row r="31" ht="12.75">
      <c r="A31" s="355" t="s">
        <v>630</v>
      </c>
    </row>
    <row r="32" ht="12.75">
      <c r="A32" s="355" t="s">
        <v>628</v>
      </c>
    </row>
    <row r="33" ht="12.75">
      <c r="A33" s="355" t="s">
        <v>629</v>
      </c>
    </row>
    <row r="34" ht="12.75">
      <c r="A34" s="355" t="s">
        <v>631</v>
      </c>
    </row>
    <row r="35" s="557" customFormat="1" ht="15">
      <c r="A35" s="97" t="s">
        <v>599</v>
      </c>
    </row>
    <row r="36" ht="12.75">
      <c r="A36" s="97" t="s">
        <v>600</v>
      </c>
    </row>
  </sheetData>
  <mergeCells count="3">
    <mergeCell ref="A4:D4"/>
    <mergeCell ref="A1:D1"/>
    <mergeCell ref="A2:D2"/>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6.xml><?xml version="1.0" encoding="utf-8"?>
<worksheet xmlns="http://schemas.openxmlformats.org/spreadsheetml/2006/main" xmlns:r="http://schemas.openxmlformats.org/officeDocument/2006/relationships">
  <dimension ref="A1:D22"/>
  <sheetViews>
    <sheetView workbookViewId="0" topLeftCell="A1">
      <selection activeCell="A18" sqref="A18"/>
    </sheetView>
  </sheetViews>
  <sheetFormatPr defaultColWidth="9.140625" defaultRowHeight="12.75"/>
  <cols>
    <col min="1" max="1" width="33.8515625" style="0" customWidth="1"/>
    <col min="2" max="2" width="15.57421875" style="0" customWidth="1"/>
    <col min="3" max="3" width="15.8515625" style="0" customWidth="1"/>
    <col min="4" max="4" width="15.57421875" style="0" customWidth="1"/>
  </cols>
  <sheetData>
    <row r="1" spans="1:4" ht="21" customHeight="1">
      <c r="A1" s="299" t="s">
        <v>588</v>
      </c>
      <c r="B1" s="2"/>
      <c r="C1" s="2"/>
      <c r="D1" s="2"/>
    </row>
    <row r="2" spans="1:4" ht="17.25" customHeight="1">
      <c r="A2" s="299" t="s">
        <v>589</v>
      </c>
      <c r="B2" s="2"/>
      <c r="C2" s="2"/>
      <c r="D2" s="2"/>
    </row>
    <row r="3" spans="1:4" s="99" customFormat="1" ht="12.75" customHeight="1">
      <c r="A3" s="61"/>
      <c r="B3" s="475"/>
      <c r="C3" s="475"/>
      <c r="D3" s="475"/>
    </row>
    <row r="4" spans="1:4" s="99" customFormat="1" ht="12.75" customHeight="1">
      <c r="A4" s="62" t="s">
        <v>590</v>
      </c>
      <c r="B4" s="475"/>
      <c r="C4" s="475"/>
      <c r="D4" s="475"/>
    </row>
    <row r="5" spans="1:4" ht="12.75" customHeight="1" thickBot="1">
      <c r="A5" s="403"/>
      <c r="B5" s="403"/>
      <c r="C5" s="403"/>
      <c r="D5" s="403"/>
    </row>
    <row r="6" spans="1:4" s="548" customFormat="1" ht="24" customHeight="1" thickTop="1">
      <c r="A6" s="126" t="s">
        <v>591</v>
      </c>
      <c r="B6" s="236">
        <v>2004</v>
      </c>
      <c r="C6" s="236" t="s">
        <v>1111</v>
      </c>
      <c r="D6" s="236">
        <v>2006</v>
      </c>
    </row>
    <row r="7" spans="1:4" s="548" customFormat="1" ht="12.75" customHeight="1">
      <c r="A7" s="391"/>
      <c r="B7" s="88"/>
      <c r="C7" s="88"/>
      <c r="D7" s="88"/>
    </row>
    <row r="8" spans="1:4" s="548" customFormat="1" ht="12.75" customHeight="1">
      <c r="A8" s="549" t="s">
        <v>592</v>
      </c>
      <c r="B8" s="550">
        <v>70457</v>
      </c>
      <c r="C8" s="550">
        <v>70268</v>
      </c>
      <c r="D8" s="550">
        <v>67224</v>
      </c>
    </row>
    <row r="9" spans="1:4" s="548" customFormat="1" ht="12.75" customHeight="1">
      <c r="A9" s="549"/>
      <c r="B9" s="314"/>
      <c r="C9" s="314"/>
      <c r="D9" s="314"/>
    </row>
    <row r="10" spans="1:4" s="548" customFormat="1" ht="12.75" customHeight="1">
      <c r="A10" s="549" t="s">
        <v>593</v>
      </c>
      <c r="B10" s="314">
        <v>30437</v>
      </c>
      <c r="C10" s="314">
        <v>30999</v>
      </c>
      <c r="D10" s="314">
        <v>29603</v>
      </c>
    </row>
    <row r="11" spans="1:4" s="548" customFormat="1" ht="12.75" customHeight="1">
      <c r="A11" s="549" t="s">
        <v>594</v>
      </c>
      <c r="B11" s="314">
        <v>40020</v>
      </c>
      <c r="C11" s="314">
        <v>39269</v>
      </c>
      <c r="D11" s="314">
        <v>37621</v>
      </c>
    </row>
    <row r="12" spans="1:4" s="548" customFormat="1" ht="12.75" customHeight="1">
      <c r="A12" s="549"/>
      <c r="B12" s="314" t="s">
        <v>1064</v>
      </c>
      <c r="C12" s="314"/>
      <c r="D12" s="314" t="s">
        <v>1064</v>
      </c>
    </row>
    <row r="13" spans="1:4" s="548" customFormat="1" ht="12.75" customHeight="1">
      <c r="A13" s="549" t="s">
        <v>595</v>
      </c>
      <c r="B13" s="314">
        <v>22123</v>
      </c>
      <c r="C13" s="314">
        <v>20742</v>
      </c>
      <c r="D13" s="314">
        <v>17637</v>
      </c>
    </row>
    <row r="14" spans="1:4" s="548" customFormat="1" ht="12.75" customHeight="1">
      <c r="A14" s="549" t="s">
        <v>596</v>
      </c>
      <c r="B14" s="314">
        <v>39879</v>
      </c>
      <c r="C14" s="314">
        <v>40790</v>
      </c>
      <c r="D14" s="314">
        <v>41415</v>
      </c>
    </row>
    <row r="15" spans="1:4" s="548" customFormat="1" ht="12.75" customHeight="1">
      <c r="A15" s="549" t="s">
        <v>597</v>
      </c>
      <c r="B15" s="314">
        <v>6200</v>
      </c>
      <c r="C15" s="314">
        <v>5834</v>
      </c>
      <c r="D15" s="314">
        <v>5632</v>
      </c>
    </row>
    <row r="16" spans="1:4" ht="12.75">
      <c r="A16" s="549" t="s">
        <v>598</v>
      </c>
      <c r="B16" s="314">
        <v>2255</v>
      </c>
      <c r="C16" s="314">
        <v>2902</v>
      </c>
      <c r="D16" s="314">
        <v>2540</v>
      </c>
    </row>
    <row r="17" spans="1:4" ht="12.75">
      <c r="A17" s="79"/>
      <c r="B17" s="59"/>
      <c r="C17" s="60"/>
      <c r="D17" s="60"/>
    </row>
    <row r="19" ht="12.75">
      <c r="A19" s="7" t="s">
        <v>601</v>
      </c>
    </row>
    <row r="20" spans="1:4" ht="12.75">
      <c r="A20" s="7" t="s">
        <v>602</v>
      </c>
      <c r="B20" s="7"/>
      <c r="C20" s="7"/>
      <c r="D20" s="7"/>
    </row>
    <row r="21" spans="1:4" ht="12.75">
      <c r="A21" s="97" t="s">
        <v>599</v>
      </c>
      <c r="B21" s="7"/>
      <c r="C21" s="7"/>
      <c r="D21" s="7"/>
    </row>
    <row r="22" spans="1:4" ht="12.75">
      <c r="A22" s="97" t="s">
        <v>600</v>
      </c>
      <c r="B22" s="7"/>
      <c r="C22" s="7"/>
      <c r="D22" s="7"/>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7.xml><?xml version="1.0" encoding="utf-8"?>
<worksheet xmlns="http://schemas.openxmlformats.org/spreadsheetml/2006/main" xmlns:r="http://schemas.openxmlformats.org/officeDocument/2006/relationships">
  <dimension ref="A1:F26"/>
  <sheetViews>
    <sheetView workbookViewId="0" topLeftCell="A1">
      <selection activeCell="G23" sqref="G23"/>
    </sheetView>
  </sheetViews>
  <sheetFormatPr defaultColWidth="9.140625" defaultRowHeight="12.75"/>
  <cols>
    <col min="1" max="1" width="13.00390625" style="0" customWidth="1"/>
    <col min="2" max="6" width="14.00390625" style="0" customWidth="1"/>
  </cols>
  <sheetData>
    <row r="1" spans="1:6" ht="15.75">
      <c r="A1" s="1" t="s">
        <v>582</v>
      </c>
      <c r="B1" s="2"/>
      <c r="C1" s="2"/>
      <c r="D1" s="2"/>
      <c r="E1" s="2"/>
      <c r="F1" s="2"/>
    </row>
    <row r="2" spans="1:6" ht="15.75">
      <c r="A2" s="1" t="s">
        <v>169</v>
      </c>
      <c r="B2" s="2"/>
      <c r="C2" s="2"/>
      <c r="D2" s="2"/>
      <c r="E2" s="2"/>
      <c r="F2" s="2"/>
    </row>
    <row r="3" ht="12.75" customHeight="1"/>
    <row r="4" spans="1:6" ht="12.75">
      <c r="A4" s="62" t="s">
        <v>226</v>
      </c>
      <c r="B4" s="62"/>
      <c r="C4" s="2"/>
      <c r="D4" s="2"/>
      <c r="E4" s="2"/>
      <c r="F4" s="2"/>
    </row>
    <row r="5" spans="1:6" ht="12.75" customHeight="1" thickBot="1">
      <c r="A5" s="3"/>
      <c r="B5" s="3"/>
      <c r="C5" s="3"/>
      <c r="D5" s="3"/>
      <c r="E5" s="3"/>
      <c r="F5" s="3"/>
    </row>
    <row r="6" spans="1:6" s="543" customFormat="1" ht="45" customHeight="1" thickTop="1">
      <c r="A6" s="540" t="s">
        <v>1081</v>
      </c>
      <c r="B6" s="541" t="s">
        <v>583</v>
      </c>
      <c r="C6" s="540" t="s">
        <v>584</v>
      </c>
      <c r="D6" s="540" t="s">
        <v>585</v>
      </c>
      <c r="E6" s="540" t="s">
        <v>586</v>
      </c>
      <c r="F6" s="542" t="s">
        <v>587</v>
      </c>
    </row>
    <row r="7" spans="1:5" ht="12.75">
      <c r="A7" s="47"/>
      <c r="B7" s="165"/>
      <c r="C7" s="47"/>
      <c r="D7" s="47"/>
      <c r="E7" s="47"/>
    </row>
    <row r="8" spans="1:6" ht="12.75">
      <c r="A8" s="414" t="s">
        <v>257</v>
      </c>
      <c r="B8" s="544">
        <v>699664</v>
      </c>
      <c r="C8" s="128">
        <v>501260</v>
      </c>
      <c r="D8" s="128">
        <v>86181</v>
      </c>
      <c r="E8" s="128">
        <v>38894</v>
      </c>
      <c r="F8" s="545">
        <v>73329</v>
      </c>
    </row>
    <row r="9" spans="1:6" ht="12.75">
      <c r="A9" s="414" t="s">
        <v>258</v>
      </c>
      <c r="B9" s="544">
        <v>716545</v>
      </c>
      <c r="C9" s="128">
        <v>510901</v>
      </c>
      <c r="D9" s="128">
        <v>89436</v>
      </c>
      <c r="E9" s="128">
        <v>39947</v>
      </c>
      <c r="F9" s="545">
        <v>76261</v>
      </c>
    </row>
    <row r="10" spans="1:6" ht="12.75">
      <c r="A10" s="414" t="s">
        <v>259</v>
      </c>
      <c r="B10" s="544">
        <v>734381</v>
      </c>
      <c r="C10" s="128">
        <v>522016</v>
      </c>
      <c r="D10" s="128">
        <v>92264</v>
      </c>
      <c r="E10" s="128">
        <v>41910</v>
      </c>
      <c r="F10" s="545">
        <v>78191</v>
      </c>
    </row>
    <row r="11" spans="1:6" ht="12.75">
      <c r="A11" s="414" t="s">
        <v>260</v>
      </c>
      <c r="B11" s="544">
        <v>745392</v>
      </c>
      <c r="C11" s="128">
        <v>527756</v>
      </c>
      <c r="D11" s="128">
        <v>94257</v>
      </c>
      <c r="E11" s="128">
        <v>42736</v>
      </c>
      <c r="F11" s="545">
        <v>80643</v>
      </c>
    </row>
    <row r="12" spans="1:6" ht="12.75">
      <c r="A12" s="414" t="s">
        <v>262</v>
      </c>
      <c r="B12" s="544">
        <v>732508</v>
      </c>
      <c r="C12" s="128">
        <v>516780</v>
      </c>
      <c r="D12" s="128">
        <v>94048</v>
      </c>
      <c r="E12" s="128">
        <v>42041</v>
      </c>
      <c r="F12" s="545">
        <v>79639</v>
      </c>
    </row>
    <row r="13" spans="1:6" ht="12.75">
      <c r="A13" s="414" t="s">
        <v>263</v>
      </c>
      <c r="B13" s="544">
        <v>733486</v>
      </c>
      <c r="C13" s="128">
        <v>515780</v>
      </c>
      <c r="D13" s="128">
        <v>94943</v>
      </c>
      <c r="E13" s="128">
        <v>41775</v>
      </c>
      <c r="F13" s="545">
        <v>80988</v>
      </c>
    </row>
    <row r="14" spans="1:6" ht="12.75">
      <c r="A14" s="414" t="s">
        <v>253</v>
      </c>
      <c r="B14" s="544">
        <v>738865</v>
      </c>
      <c r="C14" s="128">
        <v>517904</v>
      </c>
      <c r="D14" s="128">
        <v>96665</v>
      </c>
      <c r="E14" s="128">
        <v>42079</v>
      </c>
      <c r="F14" s="545">
        <v>82217</v>
      </c>
    </row>
    <row r="15" spans="1:6" ht="12.75">
      <c r="A15" s="414" t="s">
        <v>1181</v>
      </c>
      <c r="B15" s="544">
        <v>746329</v>
      </c>
      <c r="C15" s="128">
        <v>520734</v>
      </c>
      <c r="D15" s="128">
        <v>98252</v>
      </c>
      <c r="E15" s="128">
        <v>42363</v>
      </c>
      <c r="F15" s="545">
        <v>84980</v>
      </c>
    </row>
    <row r="16" spans="1:6" ht="12.75">
      <c r="A16" s="414" t="s">
        <v>1183</v>
      </c>
      <c r="B16" s="544">
        <v>752693</v>
      </c>
      <c r="C16" s="128">
        <v>521671</v>
      </c>
      <c r="D16" s="546">
        <v>100331</v>
      </c>
      <c r="E16" s="128">
        <v>43141</v>
      </c>
      <c r="F16" s="545">
        <v>87550</v>
      </c>
    </row>
    <row r="17" spans="1:6" ht="12.75">
      <c r="A17" s="414" t="s">
        <v>1185</v>
      </c>
      <c r="B17" s="544">
        <v>769383</v>
      </c>
      <c r="C17" s="128">
        <v>529890</v>
      </c>
      <c r="D17" s="546">
        <v>104058</v>
      </c>
      <c r="E17" s="128">
        <v>44471</v>
      </c>
      <c r="F17" s="545">
        <v>90964</v>
      </c>
    </row>
    <row r="18" spans="1:6" ht="12.75">
      <c r="A18" s="414" t="s">
        <v>1187</v>
      </c>
      <c r="B18" s="544">
        <v>787820</v>
      </c>
      <c r="C18" s="128">
        <v>542244</v>
      </c>
      <c r="D18" s="546">
        <v>106557</v>
      </c>
      <c r="E18" s="128">
        <v>45424</v>
      </c>
      <c r="F18" s="545">
        <v>93595</v>
      </c>
    </row>
    <row r="19" spans="1:6" ht="12.75">
      <c r="A19" s="414" t="s">
        <v>1180</v>
      </c>
      <c r="B19" s="544">
        <v>814668</v>
      </c>
      <c r="C19" s="128">
        <v>560222</v>
      </c>
      <c r="D19" s="546">
        <v>110561</v>
      </c>
      <c r="E19" s="128">
        <v>46840</v>
      </c>
      <c r="F19" s="545">
        <v>97045</v>
      </c>
    </row>
    <row r="20" spans="1:6" ht="12.75">
      <c r="A20" s="414" t="s">
        <v>1182</v>
      </c>
      <c r="B20" s="544">
        <v>834188</v>
      </c>
      <c r="C20" s="128">
        <v>572665</v>
      </c>
      <c r="D20" s="546">
        <v>113760</v>
      </c>
      <c r="E20" s="128">
        <v>48047</v>
      </c>
      <c r="F20" s="545">
        <v>99716</v>
      </c>
    </row>
    <row r="21" spans="1:6" ht="12.75">
      <c r="A21" s="414" t="s">
        <v>1184</v>
      </c>
      <c r="B21" s="544">
        <v>843876</v>
      </c>
      <c r="C21" s="128">
        <v>577507</v>
      </c>
      <c r="D21" s="546">
        <v>116486</v>
      </c>
      <c r="E21" s="128">
        <v>48967</v>
      </c>
      <c r="F21" s="547">
        <v>100916</v>
      </c>
    </row>
    <row r="22" spans="1:6" ht="12.75">
      <c r="A22" s="414" t="s">
        <v>1186</v>
      </c>
      <c r="B22" s="544">
        <v>856163</v>
      </c>
      <c r="C22" s="128">
        <v>584492</v>
      </c>
      <c r="D22" s="546">
        <v>119741</v>
      </c>
      <c r="E22" s="128">
        <v>49880</v>
      </c>
      <c r="F22" s="547">
        <v>102050</v>
      </c>
    </row>
    <row r="23" spans="1:6" ht="12.75">
      <c r="A23" s="414" t="s">
        <v>1188</v>
      </c>
      <c r="B23" s="544">
        <v>867003</v>
      </c>
      <c r="C23" s="128">
        <v>590975</v>
      </c>
      <c r="D23" s="546">
        <v>122087</v>
      </c>
      <c r="E23" s="128">
        <v>50539</v>
      </c>
      <c r="F23" s="547">
        <v>103402</v>
      </c>
    </row>
    <row r="24" spans="1:6" ht="12.75" customHeight="1">
      <c r="A24" s="58"/>
      <c r="B24" s="189"/>
      <c r="C24" s="58"/>
      <c r="D24" s="58"/>
      <c r="E24" s="58"/>
      <c r="F24" s="79"/>
    </row>
    <row r="26" ht="12.75">
      <c r="A26" s="354" t="s">
        <v>581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8.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140625" defaultRowHeight="12.75"/>
  <cols>
    <col min="1" max="1" width="17.140625" style="0" customWidth="1"/>
    <col min="2" max="4" width="11.140625" style="0" customWidth="1"/>
    <col min="5" max="7" width="11.00390625" style="0" customWidth="1"/>
  </cols>
  <sheetData>
    <row r="1" spans="1:7" ht="15.75">
      <c r="A1" s="1" t="s">
        <v>557</v>
      </c>
      <c r="B1" s="1"/>
      <c r="C1" s="2"/>
      <c r="D1" s="2"/>
      <c r="E1" s="2"/>
      <c r="F1" s="2"/>
      <c r="G1" s="2"/>
    </row>
    <row r="2" spans="1:7" ht="15.75">
      <c r="A2" s="1" t="s">
        <v>558</v>
      </c>
      <c r="B2" s="1"/>
      <c r="C2" s="2"/>
      <c r="D2" s="2"/>
      <c r="E2" s="2"/>
      <c r="F2" s="2"/>
      <c r="G2" s="2"/>
    </row>
    <row r="3" spans="1:7" ht="12.75" customHeight="1">
      <c r="A3" s="1"/>
      <c r="B3" s="1"/>
      <c r="C3" s="2"/>
      <c r="D3" s="2"/>
      <c r="E3" s="2"/>
      <c r="F3" s="2"/>
      <c r="G3" s="2"/>
    </row>
    <row r="4" spans="1:7" ht="12.75" customHeight="1">
      <c r="A4" s="233" t="s">
        <v>226</v>
      </c>
      <c r="B4" s="233"/>
      <c r="C4" s="234"/>
      <c r="D4" s="234"/>
      <c r="E4" s="234"/>
      <c r="F4" s="234"/>
      <c r="G4" s="234"/>
    </row>
    <row r="5" spans="1:7" s="99" customFormat="1" ht="12.75" customHeight="1" thickBot="1">
      <c r="A5" s="403"/>
      <c r="B5" s="403"/>
      <c r="C5" s="403"/>
      <c r="D5" s="403"/>
      <c r="E5" s="403"/>
      <c r="F5" s="403"/>
      <c r="G5" s="403"/>
    </row>
    <row r="6" spans="1:7" s="375" customFormat="1" ht="24" customHeight="1" thickTop="1">
      <c r="A6" s="123"/>
      <c r="B6" s="525" t="s">
        <v>559</v>
      </c>
      <c r="C6" s="526"/>
      <c r="D6" s="124" t="s">
        <v>560</v>
      </c>
      <c r="E6" s="124"/>
      <c r="F6" s="124" t="s">
        <v>561</v>
      </c>
      <c r="G6" s="125"/>
    </row>
    <row r="7" spans="1:7" s="375" customFormat="1" ht="24" customHeight="1">
      <c r="A7" s="64" t="s">
        <v>562</v>
      </c>
      <c r="B7" s="527">
        <v>2005</v>
      </c>
      <c r="C7" s="528">
        <v>2006</v>
      </c>
      <c r="D7" s="64">
        <v>2005</v>
      </c>
      <c r="E7" s="64">
        <v>2006</v>
      </c>
      <c r="F7" s="300">
        <v>2005</v>
      </c>
      <c r="G7" s="300">
        <v>2006</v>
      </c>
    </row>
    <row r="8" spans="1:7" s="375" customFormat="1" ht="12.75" customHeight="1">
      <c r="A8" s="123"/>
      <c r="B8" s="284"/>
      <c r="C8" s="529"/>
      <c r="D8" s="123"/>
      <c r="E8" s="123"/>
      <c r="F8" s="530"/>
      <c r="G8" s="530"/>
    </row>
    <row r="9" spans="1:7" ht="12.75" customHeight="1">
      <c r="A9" s="47" t="s">
        <v>563</v>
      </c>
      <c r="B9" s="531">
        <v>856163</v>
      </c>
      <c r="C9" s="532">
        <v>867003</v>
      </c>
      <c r="D9" s="531">
        <v>450028</v>
      </c>
      <c r="E9" s="531">
        <v>455184</v>
      </c>
      <c r="F9" s="533">
        <v>406135</v>
      </c>
      <c r="G9" s="534">
        <v>411819</v>
      </c>
    </row>
    <row r="10" spans="1:7" ht="12.75" customHeight="1">
      <c r="A10" s="309"/>
      <c r="B10" s="4"/>
      <c r="C10" s="165"/>
      <c r="D10" s="53"/>
      <c r="E10" s="53"/>
      <c r="F10" s="121"/>
      <c r="G10" s="121"/>
    </row>
    <row r="11" spans="1:9" ht="12.75" customHeight="1">
      <c r="A11" s="309" t="s">
        <v>564</v>
      </c>
      <c r="B11" s="108">
        <v>30397</v>
      </c>
      <c r="C11" s="535">
        <v>29602</v>
      </c>
      <c r="D11" s="53">
        <v>16325</v>
      </c>
      <c r="E11" s="53">
        <v>15848</v>
      </c>
      <c r="F11" s="121">
        <v>14072</v>
      </c>
      <c r="G11" s="121">
        <v>13754</v>
      </c>
      <c r="I11" s="536"/>
    </row>
    <row r="12" spans="1:7" ht="12.75">
      <c r="A12" s="309" t="s">
        <v>565</v>
      </c>
      <c r="B12" s="108">
        <v>72458</v>
      </c>
      <c r="C12" s="535">
        <v>73238</v>
      </c>
      <c r="D12" s="53">
        <v>38331</v>
      </c>
      <c r="E12" s="53">
        <v>38754</v>
      </c>
      <c r="F12" s="121">
        <v>34127</v>
      </c>
      <c r="G12" s="121">
        <v>34484</v>
      </c>
    </row>
    <row r="13" spans="1:7" ht="12.75">
      <c r="A13" s="309" t="s">
        <v>566</v>
      </c>
      <c r="B13" s="108">
        <v>79028</v>
      </c>
      <c r="C13" s="535">
        <v>82431</v>
      </c>
      <c r="D13" s="53">
        <v>41735</v>
      </c>
      <c r="E13" s="53">
        <v>43379</v>
      </c>
      <c r="F13" s="121">
        <v>37293</v>
      </c>
      <c r="G13" s="121">
        <v>39052</v>
      </c>
    </row>
    <row r="14" spans="1:7" ht="12.75">
      <c r="A14" s="309" t="s">
        <v>567</v>
      </c>
      <c r="B14" s="108">
        <v>76857</v>
      </c>
      <c r="C14" s="535">
        <v>76969</v>
      </c>
      <c r="D14" s="53">
        <v>39869</v>
      </c>
      <c r="E14" s="53">
        <v>39894</v>
      </c>
      <c r="F14" s="121">
        <v>36988</v>
      </c>
      <c r="G14" s="121">
        <v>37075</v>
      </c>
    </row>
    <row r="15" spans="1:7" ht="12.75">
      <c r="A15" s="309" t="s">
        <v>568</v>
      </c>
      <c r="B15" s="108">
        <v>82793</v>
      </c>
      <c r="C15" s="535">
        <v>82918</v>
      </c>
      <c r="D15" s="53">
        <v>42607</v>
      </c>
      <c r="E15" s="53">
        <v>42728</v>
      </c>
      <c r="F15" s="121">
        <v>40186</v>
      </c>
      <c r="G15" s="121">
        <v>40190</v>
      </c>
    </row>
    <row r="16" spans="1:7" ht="12.75" customHeight="1">
      <c r="A16" s="309" t="s">
        <v>569</v>
      </c>
      <c r="B16" s="108">
        <v>88195</v>
      </c>
      <c r="C16" s="535">
        <v>86730</v>
      </c>
      <c r="D16" s="53">
        <v>45527</v>
      </c>
      <c r="E16" s="53">
        <v>44799</v>
      </c>
      <c r="F16" s="121">
        <v>42668</v>
      </c>
      <c r="G16" s="121">
        <v>41931</v>
      </c>
    </row>
    <row r="17" spans="1:7" ht="12.75">
      <c r="A17" s="309" t="s">
        <v>570</v>
      </c>
      <c r="B17" s="108">
        <v>89509</v>
      </c>
      <c r="C17" s="535">
        <v>89102</v>
      </c>
      <c r="D17" s="53">
        <v>46119</v>
      </c>
      <c r="E17" s="53">
        <v>46146</v>
      </c>
      <c r="F17" s="121">
        <v>43390</v>
      </c>
      <c r="G17" s="121">
        <v>42956</v>
      </c>
    </row>
    <row r="18" spans="1:7" ht="12.75">
      <c r="A18" s="309" t="s">
        <v>571</v>
      </c>
      <c r="B18" s="108">
        <v>86913</v>
      </c>
      <c r="C18" s="535">
        <v>88219</v>
      </c>
      <c r="D18" s="53">
        <v>45144</v>
      </c>
      <c r="E18" s="53">
        <v>45635</v>
      </c>
      <c r="F18" s="121">
        <v>41769</v>
      </c>
      <c r="G18" s="121">
        <v>42584</v>
      </c>
    </row>
    <row r="19" spans="1:7" ht="12.75">
      <c r="A19" s="309" t="s">
        <v>572</v>
      </c>
      <c r="B19" s="108">
        <v>78369</v>
      </c>
      <c r="C19" s="535">
        <v>80347</v>
      </c>
      <c r="D19" s="53">
        <v>41592</v>
      </c>
      <c r="E19" s="53">
        <v>42489</v>
      </c>
      <c r="F19" s="121">
        <v>36777</v>
      </c>
      <c r="G19" s="121">
        <v>37858</v>
      </c>
    </row>
    <row r="20" spans="1:7" ht="12.75">
      <c r="A20" s="309" t="s">
        <v>573</v>
      </c>
      <c r="B20" s="108">
        <v>56558</v>
      </c>
      <c r="C20" s="535">
        <v>60755</v>
      </c>
      <c r="D20" s="53">
        <v>30547</v>
      </c>
      <c r="E20" s="53">
        <v>32561</v>
      </c>
      <c r="F20" s="121">
        <v>26011</v>
      </c>
      <c r="G20" s="121">
        <v>28194</v>
      </c>
    </row>
    <row r="21" spans="1:7" ht="12.75">
      <c r="A21" s="309" t="s">
        <v>574</v>
      </c>
      <c r="B21" s="108">
        <v>38521</v>
      </c>
      <c r="C21" s="535">
        <v>39892</v>
      </c>
      <c r="D21" s="53">
        <v>20698</v>
      </c>
      <c r="E21" s="53">
        <v>21529</v>
      </c>
      <c r="F21" s="121">
        <v>17823</v>
      </c>
      <c r="G21" s="121">
        <v>18363</v>
      </c>
    </row>
    <row r="22" spans="1:7" ht="12.75">
      <c r="A22" s="309" t="s">
        <v>575</v>
      </c>
      <c r="B22" s="108">
        <v>30634</v>
      </c>
      <c r="C22" s="535">
        <v>29991</v>
      </c>
      <c r="D22" s="53">
        <v>16269</v>
      </c>
      <c r="E22" s="53">
        <v>15892</v>
      </c>
      <c r="F22" s="121">
        <v>14365</v>
      </c>
      <c r="G22" s="121">
        <v>14099</v>
      </c>
    </row>
    <row r="23" spans="1:7" ht="12.75">
      <c r="A23" s="309" t="s">
        <v>576</v>
      </c>
      <c r="B23" s="108">
        <v>24150</v>
      </c>
      <c r="C23" s="535">
        <v>23901</v>
      </c>
      <c r="D23" s="53">
        <v>12542</v>
      </c>
      <c r="E23" s="53">
        <v>12336</v>
      </c>
      <c r="F23" s="121">
        <v>11608</v>
      </c>
      <c r="G23" s="121">
        <v>11565</v>
      </c>
    </row>
    <row r="24" spans="1:7" ht="12.75">
      <c r="A24" s="309" t="s">
        <v>577</v>
      </c>
      <c r="B24" s="108">
        <v>15148</v>
      </c>
      <c r="C24" s="535">
        <v>15598</v>
      </c>
      <c r="D24" s="53">
        <v>8598</v>
      </c>
      <c r="E24" s="53">
        <v>8675</v>
      </c>
      <c r="F24" s="121">
        <v>6550</v>
      </c>
      <c r="G24" s="121">
        <v>6923</v>
      </c>
    </row>
    <row r="25" spans="1:8" ht="12.75">
      <c r="A25" s="309" t="s">
        <v>578</v>
      </c>
      <c r="B25" s="108">
        <v>5433</v>
      </c>
      <c r="C25" s="535">
        <v>6054</v>
      </c>
      <c r="D25" s="53">
        <v>3286</v>
      </c>
      <c r="E25" s="53">
        <v>3674</v>
      </c>
      <c r="F25" s="121">
        <v>2147</v>
      </c>
      <c r="G25" s="121">
        <v>2380</v>
      </c>
      <c r="H25" s="537"/>
    </row>
    <row r="26" spans="1:8" ht="12.75">
      <c r="A26" s="309" t="s">
        <v>579</v>
      </c>
      <c r="B26" s="108">
        <v>1119</v>
      </c>
      <c r="C26" s="535">
        <v>1168</v>
      </c>
      <c r="D26" s="53">
        <v>778</v>
      </c>
      <c r="E26" s="53">
        <v>780</v>
      </c>
      <c r="F26" s="538">
        <v>341</v>
      </c>
      <c r="G26" s="537">
        <v>388</v>
      </c>
      <c r="H26" s="537"/>
    </row>
    <row r="27" spans="1:7" ht="12.75">
      <c r="A27" s="309" t="s">
        <v>580</v>
      </c>
      <c r="B27" s="108">
        <v>81</v>
      </c>
      <c r="C27" s="535">
        <v>88</v>
      </c>
      <c r="D27" s="53">
        <v>61</v>
      </c>
      <c r="E27" s="53">
        <v>65</v>
      </c>
      <c r="F27" s="538">
        <v>20</v>
      </c>
      <c r="G27" s="537">
        <v>23</v>
      </c>
    </row>
    <row r="28" spans="1:7" ht="12.75">
      <c r="A28" s="382"/>
      <c r="B28" s="539"/>
      <c r="C28" s="189"/>
      <c r="D28" s="58"/>
      <c r="E28" s="58"/>
      <c r="F28" s="60"/>
      <c r="G28" s="60"/>
    </row>
    <row r="30" spans="1:7" ht="12.75">
      <c r="A30" s="354" t="s">
        <v>581</v>
      </c>
      <c r="B30" s="400"/>
      <c r="G30" s="92"/>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9.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20.8515625" style="0" customWidth="1"/>
    <col min="2" max="4" width="15.140625" style="0" customWidth="1"/>
    <col min="5" max="5" width="14.7109375" style="0" customWidth="1"/>
  </cols>
  <sheetData>
    <row r="1" spans="1:5" ht="15.75" customHeight="1">
      <c r="A1" s="1" t="s">
        <v>543</v>
      </c>
      <c r="B1" s="2"/>
      <c r="C1" s="2"/>
      <c r="D1" s="2"/>
      <c r="E1" s="2"/>
    </row>
    <row r="2" spans="1:5" ht="15.75">
      <c r="A2" s="1" t="s">
        <v>544</v>
      </c>
      <c r="B2" s="2"/>
      <c r="C2" s="2"/>
      <c r="D2" s="2"/>
      <c r="E2" s="2"/>
    </row>
    <row r="3" spans="1:5" ht="12.75" customHeight="1" thickBot="1">
      <c r="A3" s="3"/>
      <c r="B3" s="3"/>
      <c r="C3" s="3"/>
      <c r="D3" s="3"/>
      <c r="E3" s="3"/>
    </row>
    <row r="4" spans="1:5" s="67" customFormat="1" ht="24" customHeight="1" thickTop="1">
      <c r="A4" s="144"/>
      <c r="B4" s="124" t="s">
        <v>545</v>
      </c>
      <c r="C4" s="124"/>
      <c r="D4" s="124" t="s">
        <v>546</v>
      </c>
      <c r="E4" s="125"/>
    </row>
    <row r="5" spans="1:5" s="46" customFormat="1" ht="34.5" customHeight="1">
      <c r="A5" s="43" t="s">
        <v>547</v>
      </c>
      <c r="B5" s="517" t="s">
        <v>548</v>
      </c>
      <c r="C5" s="517" t="s">
        <v>549</v>
      </c>
      <c r="D5" s="43" t="s">
        <v>550</v>
      </c>
      <c r="E5" s="9" t="s">
        <v>551</v>
      </c>
    </row>
    <row r="6" spans="1:4" ht="12.75">
      <c r="A6" s="47"/>
      <c r="B6" s="518"/>
      <c r="C6" s="128"/>
      <c r="D6" s="47"/>
    </row>
    <row r="7" spans="1:5" ht="12.75">
      <c r="A7" s="414">
        <v>1990</v>
      </c>
      <c r="B7" s="519">
        <v>395185</v>
      </c>
      <c r="C7" s="128">
        <v>444</v>
      </c>
      <c r="D7" s="520">
        <v>8065.4</v>
      </c>
      <c r="E7" s="521">
        <v>9071</v>
      </c>
    </row>
    <row r="8" spans="1:5" ht="12.75">
      <c r="A8" s="414">
        <v>1991</v>
      </c>
      <c r="B8" s="519">
        <v>406819</v>
      </c>
      <c r="C8" s="128">
        <v>453</v>
      </c>
      <c r="D8" s="520">
        <v>8142.2</v>
      </c>
      <c r="E8" s="521">
        <v>9075</v>
      </c>
    </row>
    <row r="9" spans="1:5" ht="12.75">
      <c r="A9" s="414">
        <v>1992</v>
      </c>
      <c r="B9" s="519">
        <v>405963</v>
      </c>
      <c r="C9" s="128">
        <v>457</v>
      </c>
      <c r="D9" s="520">
        <v>8065.5</v>
      </c>
      <c r="E9" s="521">
        <v>9070</v>
      </c>
    </row>
    <row r="10" spans="1:5" ht="12.75">
      <c r="A10" s="414">
        <v>1993</v>
      </c>
      <c r="B10" s="519">
        <v>409940</v>
      </c>
      <c r="C10" s="128">
        <v>468</v>
      </c>
      <c r="D10" s="520">
        <v>7945.3</v>
      </c>
      <c r="E10" s="521">
        <v>9063</v>
      </c>
    </row>
    <row r="11" spans="1:5" ht="12.75">
      <c r="A11" s="414">
        <v>1994</v>
      </c>
      <c r="B11" s="519">
        <v>428558</v>
      </c>
      <c r="C11" s="128">
        <v>490</v>
      </c>
      <c r="D11" s="520">
        <v>7925.2</v>
      </c>
      <c r="E11" s="521">
        <v>9056</v>
      </c>
    </row>
    <row r="12" spans="1:5" ht="12.75">
      <c r="A12" s="414" t="s">
        <v>262</v>
      </c>
      <c r="B12" s="519">
        <v>422884</v>
      </c>
      <c r="C12" s="128">
        <v>482</v>
      </c>
      <c r="D12" s="520">
        <v>7944.1</v>
      </c>
      <c r="E12" s="521">
        <v>9051</v>
      </c>
    </row>
    <row r="13" spans="1:5" ht="12.75">
      <c r="A13" s="414" t="s">
        <v>263</v>
      </c>
      <c r="B13" s="519">
        <v>426370</v>
      </c>
      <c r="C13" s="128">
        <v>482</v>
      </c>
      <c r="D13" s="520">
        <v>8005.9</v>
      </c>
      <c r="E13" s="521">
        <v>9050</v>
      </c>
    </row>
    <row r="14" spans="1:5" ht="12.75">
      <c r="A14" s="414" t="s">
        <v>253</v>
      </c>
      <c r="B14" s="519">
        <v>421499</v>
      </c>
      <c r="C14" s="128">
        <v>477</v>
      </c>
      <c r="D14" s="520">
        <v>8003</v>
      </c>
      <c r="E14" s="521">
        <v>9050</v>
      </c>
    </row>
    <row r="15" spans="1:5" ht="12.75">
      <c r="A15" s="414" t="s">
        <v>1181</v>
      </c>
      <c r="B15" s="519">
        <v>422928</v>
      </c>
      <c r="C15" s="128">
        <v>473</v>
      </c>
      <c r="D15" s="520">
        <v>8090.2</v>
      </c>
      <c r="E15" s="521">
        <v>9055</v>
      </c>
    </row>
    <row r="16" spans="1:5" ht="12.75">
      <c r="A16" s="309" t="s">
        <v>1183</v>
      </c>
      <c r="B16" s="519">
        <v>417374</v>
      </c>
      <c r="C16" s="128">
        <v>460</v>
      </c>
      <c r="D16" s="520">
        <v>8215.2</v>
      </c>
      <c r="E16" s="521">
        <v>9058</v>
      </c>
    </row>
    <row r="17" spans="1:5" ht="12.75">
      <c r="A17" s="309" t="s">
        <v>1185</v>
      </c>
      <c r="B17" s="519">
        <v>428425</v>
      </c>
      <c r="C17" s="128">
        <v>455</v>
      </c>
      <c r="D17" s="520">
        <v>8525.7</v>
      </c>
      <c r="E17" s="521">
        <v>9058</v>
      </c>
    </row>
    <row r="18" spans="1:5" ht="12.75">
      <c r="A18" s="309" t="s">
        <v>1187</v>
      </c>
      <c r="B18" s="519">
        <v>445558</v>
      </c>
      <c r="C18" s="128">
        <v>461</v>
      </c>
      <c r="D18" s="520">
        <v>8754.3</v>
      </c>
      <c r="E18" s="521">
        <v>9052</v>
      </c>
    </row>
    <row r="19" spans="1:5" ht="12.75">
      <c r="A19" s="309" t="s">
        <v>1180</v>
      </c>
      <c r="B19" s="519">
        <v>477518</v>
      </c>
      <c r="C19" s="128">
        <v>484</v>
      </c>
      <c r="D19" s="520">
        <v>8937.3</v>
      </c>
      <c r="E19" s="521">
        <v>9050</v>
      </c>
    </row>
    <row r="20" spans="1:5" ht="12.75">
      <c r="A20" s="309" t="s">
        <v>1182</v>
      </c>
      <c r="B20" s="519">
        <v>483232</v>
      </c>
      <c r="C20" s="128">
        <v>469</v>
      </c>
      <c r="D20" s="520">
        <v>9325</v>
      </c>
      <c r="E20" s="521">
        <v>9046</v>
      </c>
    </row>
    <row r="21" spans="1:5" ht="12.75">
      <c r="A21" s="309" t="s">
        <v>1184</v>
      </c>
      <c r="B21" s="519">
        <v>498816</v>
      </c>
      <c r="C21" s="128">
        <v>463</v>
      </c>
      <c r="D21" s="520">
        <v>9734.6</v>
      </c>
      <c r="E21" s="521">
        <v>9042</v>
      </c>
    </row>
    <row r="22" spans="1:5" ht="12.75">
      <c r="A22" s="309" t="s">
        <v>1186</v>
      </c>
      <c r="B22" s="519">
        <v>505418</v>
      </c>
      <c r="C22" s="128">
        <v>459</v>
      </c>
      <c r="D22" s="520">
        <v>10129.1</v>
      </c>
      <c r="E22" s="521">
        <v>9191</v>
      </c>
    </row>
    <row r="23" spans="1:5" ht="12.75">
      <c r="A23" s="309" t="s">
        <v>1188</v>
      </c>
      <c r="B23" s="519">
        <v>531505</v>
      </c>
      <c r="C23" s="128">
        <v>478</v>
      </c>
      <c r="D23" s="520">
        <v>10226.3</v>
      </c>
      <c r="E23" s="521">
        <v>9206</v>
      </c>
    </row>
    <row r="24" spans="1:5" ht="12.75">
      <c r="A24" s="309"/>
      <c r="B24" s="519"/>
      <c r="C24" s="128"/>
      <c r="D24" s="520"/>
      <c r="E24" s="521"/>
    </row>
    <row r="25" spans="1:5" ht="12.75">
      <c r="A25" s="157" t="s">
        <v>467</v>
      </c>
      <c r="B25" s="519"/>
      <c r="C25" s="128"/>
      <c r="D25" s="520"/>
      <c r="E25" s="521"/>
    </row>
    <row r="26" spans="1:5" ht="12.75">
      <c r="A26" s="309"/>
      <c r="B26" s="519"/>
      <c r="C26" s="128"/>
      <c r="D26" s="520"/>
      <c r="E26" s="521"/>
    </row>
    <row r="27" spans="1:5" ht="12.75">
      <c r="A27" s="309" t="s">
        <v>1018</v>
      </c>
      <c r="B27" s="519">
        <v>317433</v>
      </c>
      <c r="C27" s="128">
        <v>436</v>
      </c>
      <c r="D27" s="520">
        <v>6260.3</v>
      </c>
      <c r="E27" s="521">
        <v>8593</v>
      </c>
    </row>
    <row r="28" spans="1:5" ht="12.75">
      <c r="A28" s="309" t="s">
        <v>909</v>
      </c>
      <c r="B28" s="519">
        <v>88959</v>
      </c>
      <c r="C28" s="128">
        <v>541</v>
      </c>
      <c r="D28" s="520">
        <v>1651.2</v>
      </c>
      <c r="E28" s="521">
        <v>10043</v>
      </c>
    </row>
    <row r="29" spans="1:5" ht="12.75">
      <c r="A29" s="309" t="s">
        <v>1240</v>
      </c>
      <c r="B29" s="519">
        <v>29756</v>
      </c>
      <c r="C29" s="128">
        <v>378</v>
      </c>
      <c r="D29" s="520">
        <v>791.5</v>
      </c>
      <c r="E29" s="521">
        <v>10066</v>
      </c>
    </row>
    <row r="30" spans="1:5" ht="12.75">
      <c r="A30" s="309" t="s">
        <v>1242</v>
      </c>
      <c r="B30" s="519">
        <v>69270</v>
      </c>
      <c r="C30" s="128">
        <v>531</v>
      </c>
      <c r="D30" s="520">
        <v>1426</v>
      </c>
      <c r="E30" s="521">
        <v>10932</v>
      </c>
    </row>
    <row r="31" spans="1:5" ht="12.75">
      <c r="A31" s="309"/>
      <c r="B31" s="519"/>
      <c r="C31" s="128"/>
      <c r="D31" s="520"/>
      <c r="E31" s="521"/>
    </row>
    <row r="32" spans="1:5" ht="12.75">
      <c r="A32" s="157" t="s">
        <v>552</v>
      </c>
      <c r="B32" s="519"/>
      <c r="C32" s="128"/>
      <c r="D32" s="520"/>
      <c r="E32" s="521"/>
    </row>
    <row r="33" spans="1:5" ht="12.75">
      <c r="A33" s="309"/>
      <c r="B33" s="519"/>
      <c r="C33" s="128"/>
      <c r="D33" s="520"/>
      <c r="E33" s="521"/>
    </row>
    <row r="34" spans="1:5" ht="12.75">
      <c r="A34" s="309" t="s">
        <v>1018</v>
      </c>
      <c r="B34" s="519">
        <v>324902</v>
      </c>
      <c r="C34" s="128">
        <v>445</v>
      </c>
      <c r="D34" s="520">
        <v>6319</v>
      </c>
      <c r="E34" s="521">
        <v>8659</v>
      </c>
    </row>
    <row r="35" spans="1:5" ht="12.75">
      <c r="A35" s="309" t="s">
        <v>909</v>
      </c>
      <c r="B35" s="519">
        <v>95723</v>
      </c>
      <c r="C35" s="128">
        <v>568</v>
      </c>
      <c r="D35" s="520">
        <v>1657.8</v>
      </c>
      <c r="E35" s="521">
        <v>9830</v>
      </c>
    </row>
    <row r="36" spans="1:5" ht="12.75">
      <c r="A36" s="309" t="s">
        <v>1240</v>
      </c>
      <c r="B36" s="519">
        <v>38568</v>
      </c>
      <c r="C36" s="128">
        <v>495</v>
      </c>
      <c r="D36" s="520">
        <v>810.1</v>
      </c>
      <c r="E36" s="521">
        <v>10403</v>
      </c>
    </row>
    <row r="37" spans="1:5" ht="12.75">
      <c r="A37" s="309" t="s">
        <v>1242</v>
      </c>
      <c r="B37" s="519">
        <v>72311</v>
      </c>
      <c r="C37" s="128">
        <v>537</v>
      </c>
      <c r="D37" s="520">
        <v>1439.5</v>
      </c>
      <c r="E37" s="521">
        <v>10694</v>
      </c>
    </row>
    <row r="38" spans="1:5" ht="12.75">
      <c r="A38" s="522"/>
      <c r="B38" s="399"/>
      <c r="C38" s="523"/>
      <c r="D38" s="58"/>
      <c r="E38" s="79"/>
    </row>
    <row r="40" ht="12.75">
      <c r="A40" s="354" t="s">
        <v>553</v>
      </c>
    </row>
    <row r="41" ht="12.75">
      <c r="A41" s="354" t="s">
        <v>554</v>
      </c>
    </row>
    <row r="42" ht="12.75">
      <c r="A42" s="355" t="s">
        <v>555</v>
      </c>
    </row>
    <row r="43" ht="12.75">
      <c r="A43" s="355" t="s">
        <v>556</v>
      </c>
    </row>
    <row r="44" ht="12.75">
      <c r="A44" s="354" t="s">
        <v>542</v>
      </c>
    </row>
    <row r="47" ht="12.75">
      <c r="D47" s="524"/>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668" t="s">
        <v>932</v>
      </c>
    </row>
    <row r="2" ht="12.75">
      <c r="A2" s="7"/>
    </row>
    <row r="3" ht="12.75">
      <c r="A3" s="7"/>
    </row>
    <row r="4" ht="22.5">
      <c r="A4" s="669" t="s">
        <v>933</v>
      </c>
    </row>
    <row r="5" ht="15.75">
      <c r="A5" s="670"/>
    </row>
    <row r="6" ht="15.75">
      <c r="A6" s="670"/>
    </row>
    <row r="7" ht="47.25">
      <c r="A7" s="671" t="s">
        <v>934</v>
      </c>
    </row>
    <row r="8" ht="15.75">
      <c r="A8" s="670"/>
    </row>
    <row r="9" ht="157.5">
      <c r="A9" s="671" t="s">
        <v>676</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47.7109375" style="0" customWidth="1"/>
    <col min="2" max="2" width="11.57421875" style="0" customWidth="1"/>
    <col min="3" max="3" width="11.8515625" style="0" customWidth="1"/>
    <col min="4" max="4" width="11.7109375" style="0" customWidth="1"/>
  </cols>
  <sheetData>
    <row r="1" spans="1:4" s="132" customFormat="1" ht="15.75">
      <c r="A1" s="61" t="s">
        <v>539</v>
      </c>
      <c r="B1" s="2"/>
      <c r="C1" s="2"/>
      <c r="D1" s="2"/>
    </row>
    <row r="2" spans="1:4" ht="15.75">
      <c r="A2" s="1" t="s">
        <v>540</v>
      </c>
      <c r="B2" s="2"/>
      <c r="C2" s="2"/>
      <c r="D2" s="2"/>
    </row>
    <row r="3" spans="1:3" ht="13.5" thickBot="1">
      <c r="A3" s="3"/>
      <c r="B3" s="3"/>
      <c r="C3" s="3"/>
    </row>
    <row r="4" spans="1:4" s="67" customFormat="1" ht="24" customHeight="1" thickTop="1">
      <c r="A4" s="118" t="s">
        <v>541</v>
      </c>
      <c r="B4" s="119">
        <v>2004</v>
      </c>
      <c r="C4" s="119">
        <v>2005</v>
      </c>
      <c r="D4" s="119">
        <v>2006</v>
      </c>
    </row>
    <row r="5" spans="1:4" ht="12.75">
      <c r="A5" s="47"/>
      <c r="B5" s="515"/>
      <c r="C5" s="515"/>
      <c r="D5" s="515"/>
    </row>
    <row r="6" spans="1:4" ht="12.75">
      <c r="A6" s="673" t="s">
        <v>1001</v>
      </c>
      <c r="B6" s="515">
        <v>46783</v>
      </c>
      <c r="C6" s="515">
        <v>48793</v>
      </c>
      <c r="D6" s="515">
        <v>44950</v>
      </c>
    </row>
    <row r="7" spans="1:4" ht="12.75">
      <c r="A7" s="673" t="s">
        <v>1002</v>
      </c>
      <c r="B7" s="304" t="s">
        <v>1107</v>
      </c>
      <c r="C7" s="515">
        <v>28084</v>
      </c>
      <c r="D7" s="515">
        <v>31073</v>
      </c>
    </row>
    <row r="8" spans="1:4" ht="12.75">
      <c r="A8" s="674" t="s">
        <v>1003</v>
      </c>
      <c r="B8" s="515">
        <v>111434</v>
      </c>
      <c r="C8" s="515">
        <v>113497</v>
      </c>
      <c r="D8" s="515">
        <v>107546</v>
      </c>
    </row>
    <row r="9" spans="1:4" ht="12.75">
      <c r="A9" s="674" t="s">
        <v>1004</v>
      </c>
      <c r="B9" s="515">
        <v>217290</v>
      </c>
      <c r="C9" s="515">
        <v>216699</v>
      </c>
      <c r="D9" s="304" t="s">
        <v>1107</v>
      </c>
    </row>
    <row r="10" spans="1:4" ht="12.75">
      <c r="A10" s="674" t="s">
        <v>1005</v>
      </c>
      <c r="B10" s="515">
        <v>77719</v>
      </c>
      <c r="C10" s="515">
        <v>61380</v>
      </c>
      <c r="D10" s="515">
        <v>61171</v>
      </c>
    </row>
    <row r="11" spans="1:4" ht="12.75">
      <c r="A11" s="674" t="s">
        <v>1006</v>
      </c>
      <c r="B11" s="515">
        <v>83915</v>
      </c>
      <c r="C11" s="515">
        <v>85900</v>
      </c>
      <c r="D11" s="515">
        <v>85212</v>
      </c>
    </row>
    <row r="12" spans="1:4" ht="12.75">
      <c r="A12" s="58"/>
      <c r="B12" s="516"/>
      <c r="C12" s="511"/>
      <c r="D12" s="60"/>
    </row>
    <row r="14" ht="12.75">
      <c r="A14" s="354" t="s">
        <v>1167</v>
      </c>
    </row>
    <row r="15" ht="12.75">
      <c r="A15" s="354" t="s">
        <v>1007</v>
      </c>
    </row>
    <row r="16" ht="12.75">
      <c r="A16" s="675" t="s">
        <v>1008</v>
      </c>
    </row>
    <row r="17" ht="12.75">
      <c r="A17" s="420" t="s">
        <v>1009</v>
      </c>
    </row>
    <row r="18" ht="12.75">
      <c r="A18" s="354" t="s">
        <v>542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1.xml><?xml version="1.0" encoding="utf-8"?>
<worksheet xmlns="http://schemas.openxmlformats.org/spreadsheetml/2006/main" xmlns:r="http://schemas.openxmlformats.org/officeDocument/2006/relationships">
  <sheetPr codeName="Sheet6"/>
  <dimension ref="A1:G50"/>
  <sheetViews>
    <sheetView workbookViewId="0" topLeftCell="A1">
      <selection activeCell="A46" sqref="A46"/>
    </sheetView>
  </sheetViews>
  <sheetFormatPr defaultColWidth="9.140625" defaultRowHeight="12.75"/>
  <cols>
    <col min="1" max="1" width="36.8515625" style="0" customWidth="1"/>
    <col min="2" max="3" width="11.7109375" style="132" customWidth="1"/>
    <col min="4" max="5" width="11.7109375" style="0" customWidth="1"/>
  </cols>
  <sheetData>
    <row r="1" spans="1:5" ht="15.75">
      <c r="A1" s="684" t="s">
        <v>487</v>
      </c>
      <c r="B1" s="683"/>
      <c r="C1" s="683"/>
      <c r="D1" s="683"/>
      <c r="E1" s="683"/>
    </row>
    <row r="2" spans="1:6" ht="15.75">
      <c r="A2" s="497" t="s">
        <v>488</v>
      </c>
      <c r="B2" s="2"/>
      <c r="C2" s="2"/>
      <c r="D2" s="2"/>
      <c r="E2" s="2"/>
      <c r="F2" s="498"/>
    </row>
    <row r="3" spans="1:7" ht="16.5" thickBot="1">
      <c r="A3" s="3"/>
      <c r="B3" s="499"/>
      <c r="C3" s="499"/>
      <c r="D3" s="500"/>
      <c r="G3" s="498"/>
    </row>
    <row r="4" spans="1:5" s="67" customFormat="1" ht="24" customHeight="1" thickTop="1">
      <c r="A4" s="118" t="s">
        <v>1194</v>
      </c>
      <c r="B4" s="501">
        <v>2000</v>
      </c>
      <c r="C4" s="502">
        <v>2001</v>
      </c>
      <c r="D4" s="119">
        <v>2002</v>
      </c>
      <c r="E4" s="119">
        <v>2003</v>
      </c>
    </row>
    <row r="5" spans="1:6" ht="12.75" customHeight="1">
      <c r="A5" s="47"/>
      <c r="B5" s="503"/>
      <c r="C5" s="504"/>
      <c r="D5" s="48"/>
      <c r="E5" s="48"/>
      <c r="F5" s="498"/>
    </row>
    <row r="6" spans="1:6" ht="12.75" customHeight="1">
      <c r="A6" s="47" t="s">
        <v>489</v>
      </c>
      <c r="B6" s="505">
        <v>695</v>
      </c>
      <c r="C6" s="505">
        <v>700</v>
      </c>
      <c r="D6" s="505">
        <v>700</v>
      </c>
      <c r="E6" s="505">
        <v>700</v>
      </c>
      <c r="F6" s="498"/>
    </row>
    <row r="7" spans="1:6" ht="12.75" customHeight="1">
      <c r="A7" s="47" t="s">
        <v>490</v>
      </c>
      <c r="B7" s="506">
        <v>140</v>
      </c>
      <c r="C7" s="506">
        <v>140</v>
      </c>
      <c r="D7" s="506">
        <v>140</v>
      </c>
      <c r="E7" s="506">
        <v>140</v>
      </c>
      <c r="F7" s="498"/>
    </row>
    <row r="8" spans="1:6" ht="12.75" customHeight="1">
      <c r="A8" s="47" t="s">
        <v>491</v>
      </c>
      <c r="B8" s="506">
        <v>4964</v>
      </c>
      <c r="C8" s="506">
        <v>5000</v>
      </c>
      <c r="D8" s="506">
        <v>5000</v>
      </c>
      <c r="E8" s="506">
        <v>5000</v>
      </c>
      <c r="F8" s="498"/>
    </row>
    <row r="9" spans="1:6" ht="12.75" customHeight="1">
      <c r="A9" s="47" t="s">
        <v>492</v>
      </c>
      <c r="B9" s="506">
        <v>359</v>
      </c>
      <c r="C9" s="506">
        <v>367</v>
      </c>
      <c r="D9" s="506">
        <v>372</v>
      </c>
      <c r="E9" s="506">
        <v>376</v>
      </c>
      <c r="F9" s="498"/>
    </row>
    <row r="10" spans="1:6" ht="9" customHeight="1">
      <c r="A10" s="47"/>
      <c r="B10" s="48"/>
      <c r="C10" s="48"/>
      <c r="D10" s="48"/>
      <c r="E10" s="48"/>
      <c r="F10" s="498"/>
    </row>
    <row r="11" spans="1:5" ht="12.75">
      <c r="A11" s="309" t="s">
        <v>493</v>
      </c>
      <c r="B11" s="506"/>
      <c r="C11" s="506"/>
      <c r="D11" s="506"/>
      <c r="E11" s="506"/>
    </row>
    <row r="12" spans="1:5" ht="12.75">
      <c r="A12" s="309" t="s">
        <v>494</v>
      </c>
      <c r="B12" s="506">
        <v>5625</v>
      </c>
      <c r="C12" s="506">
        <v>5740</v>
      </c>
      <c r="D12" s="506">
        <v>5775</v>
      </c>
      <c r="E12" s="506">
        <v>5930</v>
      </c>
    </row>
    <row r="13" spans="1:5" ht="12.75">
      <c r="A13" s="309" t="s">
        <v>495</v>
      </c>
      <c r="B13" s="506">
        <v>1905</v>
      </c>
      <c r="C13" s="506">
        <v>1850</v>
      </c>
      <c r="D13" s="506">
        <v>1890</v>
      </c>
      <c r="E13" s="506">
        <v>1855</v>
      </c>
    </row>
    <row r="14" spans="1:5" ht="12.75">
      <c r="A14" s="309" t="s">
        <v>496</v>
      </c>
      <c r="B14" s="506">
        <v>11300</v>
      </c>
      <c r="C14" s="506">
        <v>11650</v>
      </c>
      <c r="D14" s="506">
        <v>11815</v>
      </c>
      <c r="E14" s="506">
        <v>12215</v>
      </c>
    </row>
    <row r="15" spans="1:5" ht="9" customHeight="1">
      <c r="A15" s="309"/>
      <c r="B15" s="506"/>
      <c r="C15" s="506"/>
      <c r="D15" s="506"/>
      <c r="E15" s="506"/>
    </row>
    <row r="16" spans="1:5" ht="12.75">
      <c r="A16" s="309" t="s">
        <v>497</v>
      </c>
      <c r="B16" s="506"/>
      <c r="C16" s="506"/>
      <c r="D16" s="506"/>
      <c r="E16" s="506"/>
    </row>
    <row r="17" spans="1:5" ht="12.75">
      <c r="A17" s="309" t="s">
        <v>498</v>
      </c>
      <c r="B17" s="507">
        <v>12.85</v>
      </c>
      <c r="C17" s="507">
        <v>13.25</v>
      </c>
      <c r="D17" s="507">
        <v>13.45</v>
      </c>
      <c r="E17" s="507">
        <v>13.75</v>
      </c>
    </row>
    <row r="18" spans="1:5" ht="12.75">
      <c r="A18" s="309" t="s">
        <v>499</v>
      </c>
      <c r="B18" s="507">
        <v>68</v>
      </c>
      <c r="C18" s="507">
        <v>69.95</v>
      </c>
      <c r="D18" s="507">
        <v>71.05</v>
      </c>
      <c r="E18" s="507">
        <v>72.65</v>
      </c>
    </row>
    <row r="19" spans="1:5" ht="12.75">
      <c r="A19" s="47" t="s">
        <v>500</v>
      </c>
      <c r="B19" s="507">
        <v>1.84</v>
      </c>
      <c r="C19" s="507">
        <v>2</v>
      </c>
      <c r="D19" s="507">
        <v>1.72</v>
      </c>
      <c r="E19" s="507">
        <v>2.03</v>
      </c>
    </row>
    <row r="20" spans="1:5" ht="9" customHeight="1">
      <c r="A20" s="47"/>
      <c r="B20" s="506"/>
      <c r="C20" s="506"/>
      <c r="D20" s="506"/>
      <c r="E20" s="506"/>
    </row>
    <row r="21" spans="1:5" ht="12.75">
      <c r="A21" s="47" t="s">
        <v>501</v>
      </c>
      <c r="B21" s="506"/>
      <c r="C21" s="506"/>
      <c r="D21" s="506"/>
      <c r="E21" s="506"/>
    </row>
    <row r="22" spans="1:5" ht="12.75">
      <c r="A22" s="47" t="s">
        <v>502</v>
      </c>
      <c r="B22" s="506">
        <v>7078</v>
      </c>
      <c r="C22" s="506">
        <v>7451</v>
      </c>
      <c r="D22" s="506">
        <v>6708</v>
      </c>
      <c r="E22" s="506">
        <v>7476</v>
      </c>
    </row>
    <row r="23" spans="1:5" ht="12.75">
      <c r="A23" s="47" t="s">
        <v>503</v>
      </c>
      <c r="B23" s="506">
        <v>20</v>
      </c>
      <c r="C23" s="506">
        <v>20</v>
      </c>
      <c r="D23" s="506">
        <v>18</v>
      </c>
      <c r="E23" s="506">
        <v>20</v>
      </c>
    </row>
    <row r="24" spans="1:5" ht="12.75">
      <c r="A24" s="47" t="s">
        <v>504</v>
      </c>
      <c r="B24" s="506">
        <v>10</v>
      </c>
      <c r="C24" s="506">
        <v>11</v>
      </c>
      <c r="D24" s="506">
        <v>10</v>
      </c>
      <c r="E24" s="506">
        <v>11</v>
      </c>
    </row>
    <row r="25" spans="1:5" ht="9.75" customHeight="1">
      <c r="A25" s="47"/>
      <c r="B25" s="506"/>
      <c r="C25" s="506"/>
      <c r="D25" s="506"/>
      <c r="E25" s="506"/>
    </row>
    <row r="26" spans="1:5" ht="12.75">
      <c r="A26" s="47" t="s">
        <v>505</v>
      </c>
      <c r="B26" s="508">
        <v>6.6</v>
      </c>
      <c r="C26" s="508">
        <v>6.4</v>
      </c>
      <c r="D26" s="508">
        <v>6.4</v>
      </c>
      <c r="E26" s="508">
        <v>6.6</v>
      </c>
    </row>
    <row r="27" spans="1:5" ht="9" customHeight="1">
      <c r="A27" s="47"/>
      <c r="B27" s="506"/>
      <c r="C27" s="506"/>
      <c r="D27" s="506"/>
      <c r="E27" s="506"/>
    </row>
    <row r="28" spans="1:5" ht="12.75">
      <c r="A28" s="47" t="s">
        <v>506</v>
      </c>
      <c r="B28" s="506"/>
      <c r="C28" s="506"/>
      <c r="D28" s="506"/>
      <c r="E28" s="506"/>
    </row>
    <row r="29" spans="1:5" ht="12.75">
      <c r="A29" s="47" t="s">
        <v>507</v>
      </c>
      <c r="B29" s="506">
        <v>4</v>
      </c>
      <c r="C29" s="506">
        <v>5</v>
      </c>
      <c r="D29" s="506">
        <v>4</v>
      </c>
      <c r="E29" s="506">
        <v>5</v>
      </c>
    </row>
    <row r="30" spans="1:5" ht="12.75">
      <c r="A30" s="47" t="s">
        <v>508</v>
      </c>
      <c r="B30" s="506">
        <v>12</v>
      </c>
      <c r="C30" s="506">
        <v>12</v>
      </c>
      <c r="D30" s="506">
        <v>11</v>
      </c>
      <c r="E30" s="506">
        <v>12</v>
      </c>
    </row>
    <row r="31" spans="1:5" ht="12.75">
      <c r="A31" s="47" t="s">
        <v>509</v>
      </c>
      <c r="B31" s="506">
        <v>6</v>
      </c>
      <c r="C31" s="506">
        <v>6</v>
      </c>
      <c r="D31" s="506">
        <v>6</v>
      </c>
      <c r="E31" s="506">
        <v>6</v>
      </c>
    </row>
    <row r="32" spans="1:5" ht="9" customHeight="1">
      <c r="A32" s="47"/>
      <c r="B32" s="506"/>
      <c r="C32" s="506"/>
      <c r="D32" s="506"/>
      <c r="E32" s="506"/>
    </row>
    <row r="33" spans="1:5" ht="12.75">
      <c r="A33" s="47" t="s">
        <v>510</v>
      </c>
      <c r="B33" s="506"/>
      <c r="C33" s="506"/>
      <c r="D33" s="506"/>
      <c r="E33" s="506"/>
    </row>
    <row r="34" spans="1:5" ht="12.75">
      <c r="A34" s="47" t="s">
        <v>511</v>
      </c>
      <c r="B34" s="506">
        <v>114</v>
      </c>
      <c r="C34" s="506">
        <v>124</v>
      </c>
      <c r="D34" s="506">
        <v>112</v>
      </c>
      <c r="E34" s="506">
        <v>129</v>
      </c>
    </row>
    <row r="35" spans="1:5" ht="12.75">
      <c r="A35" s="47" t="s">
        <v>512</v>
      </c>
      <c r="B35" s="506">
        <v>316</v>
      </c>
      <c r="C35" s="506">
        <v>337</v>
      </c>
      <c r="D35" s="506">
        <v>301</v>
      </c>
      <c r="E35" s="506">
        <v>342</v>
      </c>
    </row>
    <row r="36" spans="1:5" ht="12.75">
      <c r="A36" s="47" t="s">
        <v>513</v>
      </c>
      <c r="B36" s="506">
        <v>164</v>
      </c>
      <c r="C36" s="506">
        <v>177</v>
      </c>
      <c r="D36" s="506">
        <v>160</v>
      </c>
      <c r="E36" s="506">
        <v>184</v>
      </c>
    </row>
    <row r="37" spans="1:5" ht="12.75">
      <c r="A37" s="58"/>
      <c r="B37" s="509"/>
      <c r="C37" s="510"/>
      <c r="D37" s="511"/>
      <c r="E37" s="512"/>
    </row>
    <row r="39" spans="1:3" s="7" customFormat="1" ht="12.75">
      <c r="A39" s="7" t="s">
        <v>514</v>
      </c>
      <c r="B39" s="513"/>
      <c r="C39" s="513"/>
    </row>
    <row r="40" spans="1:3" s="7" customFormat="1" ht="12.75">
      <c r="A40" s="7" t="s">
        <v>515</v>
      </c>
      <c r="B40" s="513"/>
      <c r="C40" s="513"/>
    </row>
    <row r="41" spans="1:3" s="7" customFormat="1" ht="12.75">
      <c r="A41" s="7" t="s">
        <v>516</v>
      </c>
      <c r="B41" s="513"/>
      <c r="C41" s="513"/>
    </row>
    <row r="42" spans="1:3" s="7" customFormat="1" ht="12.75">
      <c r="A42" s="7" t="s">
        <v>517</v>
      </c>
      <c r="B42" s="513"/>
      <c r="C42" s="513"/>
    </row>
    <row r="43" spans="1:3" s="7" customFormat="1" ht="12.75">
      <c r="A43" s="7" t="s">
        <v>518</v>
      </c>
      <c r="B43" s="513"/>
      <c r="C43" s="513"/>
    </row>
    <row r="44" spans="1:3" s="7" customFormat="1" ht="12.75">
      <c r="A44" s="7" t="s">
        <v>519</v>
      </c>
      <c r="B44" s="513"/>
      <c r="C44" s="513"/>
    </row>
    <row r="45" spans="1:3" s="7" customFormat="1" ht="12.75">
      <c r="A45" s="7" t="s">
        <v>520</v>
      </c>
      <c r="B45" s="513"/>
      <c r="C45" s="513"/>
    </row>
    <row r="46" spans="1:3" s="7" customFormat="1" ht="12.75">
      <c r="A46" s="7" t="s">
        <v>521</v>
      </c>
      <c r="B46" s="513"/>
      <c r="C46" s="513"/>
    </row>
    <row r="47" ht="12.75">
      <c r="A47" s="514" t="s">
        <v>538</v>
      </c>
    </row>
    <row r="48" ht="12.75">
      <c r="A48" s="514" t="s">
        <v>535</v>
      </c>
    </row>
    <row r="49" spans="1:4" ht="12.75">
      <c r="A49" s="327" t="s">
        <v>536</v>
      </c>
      <c r="D49" s="132"/>
    </row>
    <row r="50" spans="1:4" ht="12.75">
      <c r="A50" s="327" t="s">
        <v>537</v>
      </c>
      <c r="D50" s="132"/>
    </row>
  </sheetData>
  <mergeCells count="1">
    <mergeCell ref="A1:E1"/>
  </mergeCells>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2.xml><?xml version="1.0" encoding="utf-8"?>
<worksheet xmlns="http://schemas.openxmlformats.org/spreadsheetml/2006/main" xmlns:r="http://schemas.openxmlformats.org/officeDocument/2006/relationships">
  <dimension ref="A1:J46"/>
  <sheetViews>
    <sheetView workbookViewId="0" topLeftCell="A1">
      <selection activeCell="C52" sqref="C52"/>
    </sheetView>
  </sheetViews>
  <sheetFormatPr defaultColWidth="9.140625" defaultRowHeight="12.75"/>
  <cols>
    <col min="1" max="1" width="21.7109375" style="0" customWidth="1"/>
    <col min="2" max="5" width="15.28125" style="0" customWidth="1"/>
  </cols>
  <sheetData>
    <row r="1" spans="1:6" s="477" customFormat="1" ht="15.75" customHeight="1">
      <c r="A1" s="342" t="s">
        <v>421</v>
      </c>
      <c r="B1" s="475"/>
      <c r="C1" s="475"/>
      <c r="D1" s="475"/>
      <c r="E1" s="341"/>
      <c r="F1" s="476" t="s">
        <v>1064</v>
      </c>
    </row>
    <row r="2" spans="1:10" s="343" customFormat="1" ht="15.75" customHeight="1">
      <c r="A2" s="341" t="s">
        <v>422</v>
      </c>
      <c r="B2" s="475"/>
      <c r="C2" s="475"/>
      <c r="D2" s="475"/>
      <c r="E2" s="475"/>
      <c r="F2" s="341" t="s">
        <v>1064</v>
      </c>
      <c r="G2" s="475"/>
      <c r="H2" s="475"/>
      <c r="I2" s="475"/>
      <c r="J2" s="475"/>
    </row>
    <row r="3" spans="1:10" s="99" customFormat="1" ht="13.5" customHeight="1" thickBot="1">
      <c r="A3" s="478"/>
      <c r="B3" s="403"/>
      <c r="C3" s="403"/>
      <c r="D3" s="403"/>
      <c r="E3" s="403"/>
      <c r="F3" s="477"/>
      <c r="G3" s="477"/>
      <c r="H3" s="477"/>
      <c r="I3" s="477"/>
      <c r="J3" s="477"/>
    </row>
    <row r="4" spans="1:5" s="46" customFormat="1" ht="24" customHeight="1" thickTop="1">
      <c r="A4" s="208"/>
      <c r="B4" s="124" t="s">
        <v>423</v>
      </c>
      <c r="C4" s="124"/>
      <c r="D4" s="124" t="s">
        <v>424</v>
      </c>
      <c r="E4" s="125"/>
    </row>
    <row r="5" spans="1:5" s="375" customFormat="1" ht="24" customHeight="1">
      <c r="A5" s="64" t="s">
        <v>1081</v>
      </c>
      <c r="B5" s="64" t="s">
        <v>1024</v>
      </c>
      <c r="C5" s="64" t="s">
        <v>1141</v>
      </c>
      <c r="D5" s="64" t="s">
        <v>425</v>
      </c>
      <c r="E5" s="126" t="s">
        <v>1142</v>
      </c>
    </row>
    <row r="6" spans="1:4" ht="12.75">
      <c r="A6" s="47"/>
      <c r="B6" s="47"/>
      <c r="C6" s="47"/>
      <c r="D6" s="47"/>
    </row>
    <row r="7" spans="1:5" ht="12.75">
      <c r="A7" s="414" t="s">
        <v>262</v>
      </c>
      <c r="B7" s="201">
        <v>16581</v>
      </c>
      <c r="C7" s="479">
        <v>118</v>
      </c>
      <c r="D7" s="480">
        <v>13088</v>
      </c>
      <c r="E7" s="481">
        <v>127</v>
      </c>
    </row>
    <row r="8" spans="1:5" ht="12.75">
      <c r="A8" s="414" t="s">
        <v>263</v>
      </c>
      <c r="B8" s="201">
        <v>13285</v>
      </c>
      <c r="C8" s="479">
        <v>132</v>
      </c>
      <c r="D8" s="480">
        <v>11729</v>
      </c>
      <c r="E8" s="481">
        <v>145</v>
      </c>
    </row>
    <row r="9" spans="1:5" ht="12.75">
      <c r="A9" s="414" t="s">
        <v>253</v>
      </c>
      <c r="B9" s="201">
        <v>12445</v>
      </c>
      <c r="C9" s="479">
        <v>117</v>
      </c>
      <c r="D9" s="480">
        <v>11190</v>
      </c>
      <c r="E9" s="481">
        <v>131</v>
      </c>
    </row>
    <row r="10" spans="1:5" ht="12.75">
      <c r="A10" s="414" t="s">
        <v>1181</v>
      </c>
      <c r="B10" s="201">
        <v>11543</v>
      </c>
      <c r="C10" s="479">
        <v>113</v>
      </c>
      <c r="D10" s="480">
        <v>10303</v>
      </c>
      <c r="E10" s="481">
        <v>120</v>
      </c>
    </row>
    <row r="11" spans="1:5" ht="12.75">
      <c r="A11" s="414" t="s">
        <v>1183</v>
      </c>
      <c r="B11" s="201">
        <v>10632</v>
      </c>
      <c r="C11" s="479">
        <v>90</v>
      </c>
      <c r="D11" s="480">
        <v>9604</v>
      </c>
      <c r="E11" s="481">
        <v>98</v>
      </c>
    </row>
    <row r="12" spans="1:5" ht="12.75">
      <c r="A12" s="414" t="s">
        <v>426</v>
      </c>
      <c r="B12" s="201">
        <v>11111</v>
      </c>
      <c r="C12" s="479">
        <v>116</v>
      </c>
      <c r="D12" s="480">
        <v>9887</v>
      </c>
      <c r="E12" s="481">
        <v>133</v>
      </c>
    </row>
    <row r="13" spans="1:5" ht="12.75">
      <c r="A13" s="414" t="s">
        <v>1187</v>
      </c>
      <c r="B13" s="201">
        <v>10870</v>
      </c>
      <c r="C13" s="479">
        <v>133</v>
      </c>
      <c r="D13" s="480">
        <v>8641</v>
      </c>
      <c r="E13" s="481">
        <v>141</v>
      </c>
    </row>
    <row r="14" spans="1:5" ht="12.75">
      <c r="A14" s="414" t="s">
        <v>1180</v>
      </c>
      <c r="B14" s="150" t="s">
        <v>427</v>
      </c>
      <c r="C14" s="482" t="s">
        <v>428</v>
      </c>
      <c r="D14" s="377" t="s">
        <v>429</v>
      </c>
      <c r="E14" s="483" t="s">
        <v>430</v>
      </c>
    </row>
    <row r="15" spans="1:5" ht="12.75">
      <c r="A15" s="414" t="s">
        <v>1182</v>
      </c>
      <c r="B15" s="150" t="s">
        <v>431</v>
      </c>
      <c r="C15" s="482" t="s">
        <v>432</v>
      </c>
      <c r="D15" s="377" t="s">
        <v>433</v>
      </c>
      <c r="E15" s="483" t="s">
        <v>434</v>
      </c>
    </row>
    <row r="16" spans="1:5" ht="12.75">
      <c r="A16" s="414" t="s">
        <v>1184</v>
      </c>
      <c r="B16" s="150" t="s">
        <v>435</v>
      </c>
      <c r="C16" s="482" t="s">
        <v>1037</v>
      </c>
      <c r="D16" s="377" t="s">
        <v>436</v>
      </c>
      <c r="E16" s="483" t="s">
        <v>437</v>
      </c>
    </row>
    <row r="17" spans="1:5" ht="12.75">
      <c r="A17" s="414" t="s">
        <v>438</v>
      </c>
      <c r="B17" s="150" t="s">
        <v>439</v>
      </c>
      <c r="C17" s="482" t="s">
        <v>440</v>
      </c>
      <c r="D17" s="377" t="s">
        <v>441</v>
      </c>
      <c r="E17" s="483" t="s">
        <v>442</v>
      </c>
    </row>
    <row r="18" spans="1:5" ht="13.5" customHeight="1">
      <c r="A18" s="309"/>
      <c r="B18" s="351"/>
      <c r="C18" s="482"/>
      <c r="D18" s="351"/>
      <c r="E18" s="484"/>
    </row>
    <row r="19" spans="1:5" ht="12.75">
      <c r="A19" s="157" t="s">
        <v>443</v>
      </c>
      <c r="B19" s="351"/>
      <c r="C19" s="482"/>
      <c r="D19" s="351"/>
      <c r="E19" s="484"/>
    </row>
    <row r="20" spans="1:5" ht="12.75">
      <c r="A20" s="309"/>
      <c r="B20" s="351"/>
      <c r="C20" s="482"/>
      <c r="D20" s="351"/>
      <c r="E20" s="484"/>
    </row>
    <row r="21" spans="1:5" ht="12.75">
      <c r="A21" s="309" t="s">
        <v>1018</v>
      </c>
      <c r="B21" s="150" t="s">
        <v>444</v>
      </c>
      <c r="C21" s="485" t="s">
        <v>445</v>
      </c>
      <c r="D21" s="377" t="s">
        <v>446</v>
      </c>
      <c r="E21" s="483" t="s">
        <v>447</v>
      </c>
    </row>
    <row r="22" spans="1:5" ht="12.75">
      <c r="A22" s="309" t="s">
        <v>909</v>
      </c>
      <c r="B22" s="150" t="s">
        <v>448</v>
      </c>
      <c r="C22" s="485" t="s">
        <v>1162</v>
      </c>
      <c r="D22" s="377" t="s">
        <v>449</v>
      </c>
      <c r="E22" s="483" t="s">
        <v>450</v>
      </c>
    </row>
    <row r="23" spans="1:5" ht="12.75">
      <c r="A23" s="309" t="s">
        <v>1240</v>
      </c>
      <c r="B23" s="150" t="s">
        <v>451</v>
      </c>
      <c r="C23" s="479">
        <v>5</v>
      </c>
      <c r="D23" s="377" t="s">
        <v>452</v>
      </c>
      <c r="E23" s="484" t="s">
        <v>1125</v>
      </c>
    </row>
    <row r="24" spans="1:5" ht="12.75">
      <c r="A24" s="309" t="s">
        <v>1242</v>
      </c>
      <c r="B24" s="150" t="s">
        <v>453</v>
      </c>
      <c r="C24" s="479">
        <v>15</v>
      </c>
      <c r="D24" s="377" t="s">
        <v>454</v>
      </c>
      <c r="E24" s="483" t="s">
        <v>455</v>
      </c>
    </row>
    <row r="25" spans="1:5" ht="12.75">
      <c r="A25" s="309"/>
      <c r="B25" s="150"/>
      <c r="C25" s="479"/>
      <c r="D25" s="377"/>
      <c r="E25" s="484"/>
    </row>
    <row r="26" spans="1:5" ht="12.75">
      <c r="A26" s="157" t="s">
        <v>456</v>
      </c>
      <c r="B26" s="150"/>
      <c r="C26" s="479"/>
      <c r="D26" s="377"/>
      <c r="E26" s="484"/>
    </row>
    <row r="27" spans="1:5" ht="12.75">
      <c r="A27" s="309"/>
      <c r="B27" s="150"/>
      <c r="C27" s="479"/>
      <c r="D27" s="377"/>
      <c r="E27" s="484"/>
    </row>
    <row r="28" spans="1:5" ht="12.75">
      <c r="A28" s="309" t="s">
        <v>1018</v>
      </c>
      <c r="B28" s="150" t="s">
        <v>457</v>
      </c>
      <c r="C28" s="485" t="s">
        <v>445</v>
      </c>
      <c r="D28" s="377" t="s">
        <v>458</v>
      </c>
      <c r="E28" s="483" t="s">
        <v>459</v>
      </c>
    </row>
    <row r="29" spans="1:5" ht="12.75">
      <c r="A29" s="309" t="s">
        <v>909</v>
      </c>
      <c r="B29" s="150" t="s">
        <v>460</v>
      </c>
      <c r="C29" s="485" t="s">
        <v>1130</v>
      </c>
      <c r="D29" s="377" t="s">
        <v>461</v>
      </c>
      <c r="E29" s="483" t="s">
        <v>462</v>
      </c>
    </row>
    <row r="30" spans="1:5" ht="12.75">
      <c r="A30" s="309" t="s">
        <v>1240</v>
      </c>
      <c r="B30" s="150" t="s">
        <v>463</v>
      </c>
      <c r="C30" s="479">
        <v>9</v>
      </c>
      <c r="D30" s="377" t="s">
        <v>464</v>
      </c>
      <c r="E30" s="484" t="s">
        <v>1157</v>
      </c>
    </row>
    <row r="31" spans="1:5" ht="12.75">
      <c r="A31" s="309" t="s">
        <v>1242</v>
      </c>
      <c r="B31" s="150" t="s">
        <v>465</v>
      </c>
      <c r="C31" s="479">
        <v>21</v>
      </c>
      <c r="D31" s="377" t="s">
        <v>466</v>
      </c>
      <c r="E31" s="484" t="s">
        <v>1289</v>
      </c>
    </row>
    <row r="32" spans="1:5" ht="12.75">
      <c r="A32" s="309"/>
      <c r="B32" s="150"/>
      <c r="C32" s="479"/>
      <c r="D32" s="377"/>
      <c r="E32" s="484"/>
    </row>
    <row r="33" spans="1:5" ht="12.75">
      <c r="A33" s="157" t="s">
        <v>467</v>
      </c>
      <c r="B33" s="150"/>
      <c r="C33" s="479"/>
      <c r="D33" s="377"/>
      <c r="E33" s="484"/>
    </row>
    <row r="34" spans="1:5" ht="12.75">
      <c r="A34" s="309"/>
      <c r="B34" s="150"/>
      <c r="C34" s="479"/>
      <c r="D34" s="377"/>
      <c r="E34" s="484"/>
    </row>
    <row r="35" spans="1:5" ht="12.75">
      <c r="A35" s="309" t="s">
        <v>1018</v>
      </c>
      <c r="B35" s="150" t="s">
        <v>468</v>
      </c>
      <c r="C35" s="485" t="s">
        <v>469</v>
      </c>
      <c r="D35" s="377" t="s">
        <v>470</v>
      </c>
      <c r="E35" s="483" t="s">
        <v>471</v>
      </c>
    </row>
    <row r="36" spans="1:5" ht="12.75">
      <c r="A36" s="309" t="s">
        <v>472</v>
      </c>
      <c r="B36" s="150" t="s">
        <v>473</v>
      </c>
      <c r="C36" s="485" t="s">
        <v>474</v>
      </c>
      <c r="D36" s="377" t="s">
        <v>475</v>
      </c>
      <c r="E36" s="483" t="s">
        <v>476</v>
      </c>
    </row>
    <row r="37" spans="1:5" ht="12.75">
      <c r="A37" s="309" t="s">
        <v>1240</v>
      </c>
      <c r="B37" s="150" t="s">
        <v>477</v>
      </c>
      <c r="C37" s="479">
        <v>9</v>
      </c>
      <c r="D37" s="377" t="s">
        <v>478</v>
      </c>
      <c r="E37" s="484" t="s">
        <v>1157</v>
      </c>
    </row>
    <row r="38" spans="1:5" ht="12.75">
      <c r="A38" s="309" t="s">
        <v>1242</v>
      </c>
      <c r="B38" s="150" t="s">
        <v>479</v>
      </c>
      <c r="C38" s="479">
        <v>15</v>
      </c>
      <c r="D38" s="377" t="s">
        <v>480</v>
      </c>
      <c r="E38" s="484" t="s">
        <v>361</v>
      </c>
    </row>
    <row r="39" spans="1:5" ht="12.75">
      <c r="A39" s="382"/>
      <c r="B39" s="486"/>
      <c r="C39" s="487"/>
      <c r="D39" s="486"/>
      <c r="E39" s="488"/>
    </row>
    <row r="40" spans="1:5" ht="12.75">
      <c r="A40" s="6"/>
      <c r="B40" s="489"/>
      <c r="C40" s="490"/>
      <c r="D40" s="489"/>
      <c r="E40" s="484"/>
    </row>
    <row r="41" spans="1:5" ht="12.75">
      <c r="A41" s="491" t="s">
        <v>481</v>
      </c>
      <c r="B41" s="492"/>
      <c r="C41" s="493"/>
      <c r="D41" s="494"/>
      <c r="E41" s="48"/>
    </row>
    <row r="42" spans="1:5" ht="12.75">
      <c r="A42" s="355" t="s">
        <v>482</v>
      </c>
      <c r="B42" s="6"/>
      <c r="C42" s="495"/>
      <c r="D42" s="496"/>
      <c r="E42" s="6"/>
    </row>
    <row r="43" ht="12.75">
      <c r="A43" s="355" t="s">
        <v>486</v>
      </c>
    </row>
    <row r="44" ht="12.75">
      <c r="A44" s="355" t="s">
        <v>483</v>
      </c>
    </row>
    <row r="45" ht="12.75">
      <c r="A45" s="355" t="s">
        <v>484</v>
      </c>
    </row>
    <row r="46" ht="12.75">
      <c r="A46" s="354" t="s">
        <v>485</v>
      </c>
    </row>
    <row r="47"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3.xml><?xml version="1.0" encoding="utf-8"?>
<worksheet xmlns="http://schemas.openxmlformats.org/spreadsheetml/2006/main" xmlns:r="http://schemas.openxmlformats.org/officeDocument/2006/relationships">
  <sheetPr codeName="Sheet4"/>
  <dimension ref="A1:M36"/>
  <sheetViews>
    <sheetView workbookViewId="0" topLeftCell="A1">
      <selection activeCell="A31" sqref="A31:IV31"/>
    </sheetView>
  </sheetViews>
  <sheetFormatPr defaultColWidth="9.140625" defaultRowHeight="12.75"/>
  <cols>
    <col min="1" max="1" width="20.421875" style="0" customWidth="1"/>
    <col min="2" max="2" width="13.8515625" style="0" customWidth="1"/>
    <col min="3" max="3" width="10.57421875" style="0" customWidth="1"/>
    <col min="4" max="6" width="10.28125" style="0" customWidth="1"/>
    <col min="7" max="8" width="10.421875" style="0" customWidth="1"/>
    <col min="9" max="9" width="10.28125" style="0" customWidth="1"/>
    <col min="10" max="10" width="10.140625" style="0" customWidth="1"/>
  </cols>
  <sheetData>
    <row r="1" spans="1:10" s="99" customFormat="1" ht="15.75" customHeight="1">
      <c r="A1" s="342" t="s">
        <v>377</v>
      </c>
      <c r="B1" s="343"/>
      <c r="C1" s="343"/>
      <c r="D1" s="343"/>
      <c r="E1" s="343"/>
      <c r="F1" s="343"/>
      <c r="G1" s="343"/>
      <c r="H1" s="343"/>
      <c r="I1" s="343"/>
      <c r="J1" s="343"/>
    </row>
    <row r="2" spans="1:10" s="99" customFormat="1" ht="15.75" customHeight="1">
      <c r="A2" s="342" t="s">
        <v>378</v>
      </c>
      <c r="B2" s="343"/>
      <c r="C2" s="343"/>
      <c r="D2" s="343"/>
      <c r="E2" s="343"/>
      <c r="F2" s="343"/>
      <c r="G2" s="343"/>
      <c r="H2" s="343"/>
      <c r="I2" s="343"/>
      <c r="J2" s="343"/>
    </row>
    <row r="3" spans="1:10" s="99" customFormat="1" ht="9.75" customHeight="1">
      <c r="A3" s="342"/>
      <c r="B3" s="343"/>
      <c r="C3" s="343"/>
      <c r="D3" s="343"/>
      <c r="E3" s="343"/>
      <c r="F3" s="343"/>
      <c r="G3" s="343"/>
      <c r="H3" s="343"/>
      <c r="I3" s="343"/>
      <c r="J3" s="343"/>
    </row>
    <row r="4" ht="12.75">
      <c r="A4" s="354" t="s">
        <v>379</v>
      </c>
    </row>
    <row r="5" ht="12.75">
      <c r="A5" s="354" t="s">
        <v>380</v>
      </c>
    </row>
    <row r="6" ht="12.75">
      <c r="A6" s="355" t="s">
        <v>381</v>
      </c>
    </row>
    <row r="7" spans="1:13" s="99" customFormat="1" ht="9.75" customHeight="1" thickBot="1">
      <c r="A7" s="403"/>
      <c r="B7" s="403"/>
      <c r="C7" s="403"/>
      <c r="D7" s="403"/>
      <c r="E7" s="403"/>
      <c r="M7" s="428"/>
    </row>
    <row r="8" spans="1:10" s="46" customFormat="1" ht="34.5" customHeight="1" thickTop="1">
      <c r="A8" s="391"/>
      <c r="B8" s="429"/>
      <c r="C8" s="430" t="s">
        <v>382</v>
      </c>
      <c r="D8" s="134"/>
      <c r="E8" s="125" t="s">
        <v>383</v>
      </c>
      <c r="F8" s="134"/>
      <c r="G8" s="259" t="s">
        <v>384</v>
      </c>
      <c r="H8" s="135"/>
      <c r="I8" s="259" t="s">
        <v>385</v>
      </c>
      <c r="J8" s="135"/>
    </row>
    <row r="9" spans="1:10" s="375" customFormat="1" ht="24" customHeight="1">
      <c r="A9" s="9" t="s">
        <v>328</v>
      </c>
      <c r="B9" s="136" t="s">
        <v>386</v>
      </c>
      <c r="C9" s="431" t="s">
        <v>1101</v>
      </c>
      <c r="D9" s="9" t="s">
        <v>387</v>
      </c>
      <c r="E9" s="10" t="s">
        <v>1101</v>
      </c>
      <c r="F9" s="9" t="s">
        <v>387</v>
      </c>
      <c r="G9" s="432" t="s">
        <v>1101</v>
      </c>
      <c r="H9" s="433" t="s">
        <v>387</v>
      </c>
      <c r="I9" s="432" t="s">
        <v>1101</v>
      </c>
      <c r="J9" s="433" t="s">
        <v>387</v>
      </c>
    </row>
    <row r="10" spans="1:10" s="375" customFormat="1" ht="10.5" customHeight="1">
      <c r="A10" s="434"/>
      <c r="B10" s="87"/>
      <c r="C10" s="435"/>
      <c r="D10" s="436"/>
      <c r="E10" s="436"/>
      <c r="F10" s="437"/>
      <c r="G10" s="437"/>
      <c r="H10" s="438"/>
      <c r="I10" s="439"/>
      <c r="J10" s="440"/>
    </row>
    <row r="11" spans="1:10" ht="12.75">
      <c r="A11" s="441" t="s">
        <v>388</v>
      </c>
      <c r="B11" s="442">
        <v>164</v>
      </c>
      <c r="C11" s="443">
        <v>110</v>
      </c>
      <c r="D11" s="444">
        <v>67</v>
      </c>
      <c r="E11" s="306">
        <v>54</v>
      </c>
      <c r="F11" s="444">
        <v>33</v>
      </c>
      <c r="G11" s="306">
        <v>14</v>
      </c>
      <c r="H11" s="445">
        <v>9</v>
      </c>
      <c r="I11" s="446">
        <v>40</v>
      </c>
      <c r="J11" s="105">
        <v>25</v>
      </c>
    </row>
    <row r="12" spans="1:10" ht="10.5" customHeight="1">
      <c r="A12" s="441"/>
      <c r="B12" s="447"/>
      <c r="C12" s="448"/>
      <c r="D12" s="449"/>
      <c r="E12" s="425"/>
      <c r="F12" s="449"/>
      <c r="G12" s="425"/>
      <c r="H12" s="450"/>
      <c r="I12" s="311"/>
      <c r="J12" s="451"/>
    </row>
    <row r="13" spans="1:10" ht="12.75">
      <c r="A13" s="441" t="s">
        <v>389</v>
      </c>
      <c r="B13" s="447">
        <v>41</v>
      </c>
      <c r="C13" s="448">
        <v>31</v>
      </c>
      <c r="D13" s="449">
        <v>76</v>
      </c>
      <c r="E13" s="425">
        <v>10</v>
      </c>
      <c r="F13" s="449">
        <v>24</v>
      </c>
      <c r="G13" s="425">
        <v>2</v>
      </c>
      <c r="H13" s="450">
        <v>5</v>
      </c>
      <c r="I13" s="311">
        <v>8</v>
      </c>
      <c r="J13" s="451">
        <v>20</v>
      </c>
    </row>
    <row r="14" spans="1:10" ht="12.75">
      <c r="A14" s="441" t="s">
        <v>390</v>
      </c>
      <c r="B14" s="447">
        <v>97</v>
      </c>
      <c r="C14" s="448">
        <v>65</v>
      </c>
      <c r="D14" s="449">
        <v>67</v>
      </c>
      <c r="E14" s="425">
        <v>32</v>
      </c>
      <c r="F14" s="449">
        <v>33</v>
      </c>
      <c r="G14" s="425">
        <v>7</v>
      </c>
      <c r="H14" s="450">
        <v>7</v>
      </c>
      <c r="I14" s="311">
        <v>25</v>
      </c>
      <c r="J14" s="451">
        <v>26</v>
      </c>
    </row>
    <row r="15" spans="1:10" ht="12.75">
      <c r="A15" s="441" t="s">
        <v>391</v>
      </c>
      <c r="B15" s="447">
        <v>5</v>
      </c>
      <c r="C15" s="448">
        <v>3</v>
      </c>
      <c r="D15" s="449">
        <v>60</v>
      </c>
      <c r="E15" s="425">
        <v>2</v>
      </c>
      <c r="F15" s="449">
        <v>40</v>
      </c>
      <c r="G15" s="425">
        <v>2</v>
      </c>
      <c r="H15" s="51">
        <v>40</v>
      </c>
      <c r="I15" s="89" t="s">
        <v>1226</v>
      </c>
      <c r="J15" s="304" t="s">
        <v>1226</v>
      </c>
    </row>
    <row r="16" spans="1:10" ht="12.75">
      <c r="A16" s="441" t="s">
        <v>392</v>
      </c>
      <c r="B16" s="447">
        <v>21</v>
      </c>
      <c r="C16" s="448">
        <v>11</v>
      </c>
      <c r="D16" s="449">
        <v>52</v>
      </c>
      <c r="E16" s="425">
        <v>10</v>
      </c>
      <c r="F16" s="449">
        <v>48</v>
      </c>
      <c r="G16" s="425">
        <v>3</v>
      </c>
      <c r="H16" s="450">
        <v>15</v>
      </c>
      <c r="I16" s="311">
        <v>7</v>
      </c>
      <c r="J16" s="451">
        <v>33</v>
      </c>
    </row>
    <row r="17" spans="1:10" s="375" customFormat="1" ht="10.5" customHeight="1">
      <c r="A17" s="208"/>
      <c r="B17" s="405"/>
      <c r="C17" s="208"/>
      <c r="D17" s="452"/>
      <c r="E17" s="452"/>
      <c r="F17" s="439"/>
      <c r="G17" s="439"/>
      <c r="H17" s="453"/>
      <c r="I17" s="453"/>
      <c r="J17" s="454"/>
    </row>
    <row r="18" spans="1:10" ht="12.75">
      <c r="A18" s="441" t="s">
        <v>393</v>
      </c>
      <c r="B18" s="442">
        <v>187</v>
      </c>
      <c r="C18" s="455" t="s">
        <v>394</v>
      </c>
      <c r="D18" s="456">
        <v>73</v>
      </c>
      <c r="E18" s="457" t="s">
        <v>395</v>
      </c>
      <c r="F18" s="456">
        <v>27</v>
      </c>
      <c r="G18" s="457" t="s">
        <v>396</v>
      </c>
      <c r="H18" s="458">
        <v>5</v>
      </c>
      <c r="I18" s="459">
        <v>41</v>
      </c>
      <c r="J18" s="105">
        <v>22</v>
      </c>
    </row>
    <row r="19" spans="1:10" ht="10.5" customHeight="1">
      <c r="A19" s="441"/>
      <c r="B19" s="447"/>
      <c r="C19" s="460"/>
      <c r="D19" s="109"/>
      <c r="E19" s="461"/>
      <c r="F19" s="109"/>
      <c r="G19" s="461"/>
      <c r="H19" s="51"/>
      <c r="I19" s="302"/>
      <c r="J19" s="462"/>
    </row>
    <row r="20" spans="1:10" ht="12.75">
      <c r="A20" s="441" t="s">
        <v>909</v>
      </c>
      <c r="B20" s="447">
        <v>53</v>
      </c>
      <c r="C20" s="460">
        <v>36</v>
      </c>
      <c r="D20" s="463" t="s">
        <v>397</v>
      </c>
      <c r="E20" s="461">
        <v>17</v>
      </c>
      <c r="F20" s="463" t="s">
        <v>398</v>
      </c>
      <c r="G20" s="464" t="s">
        <v>399</v>
      </c>
      <c r="H20" s="464" t="s">
        <v>400</v>
      </c>
      <c r="I20" s="302">
        <v>15</v>
      </c>
      <c r="J20" s="465" t="s">
        <v>401</v>
      </c>
    </row>
    <row r="21" spans="1:10" ht="12.75">
      <c r="A21" s="441" t="s">
        <v>1018</v>
      </c>
      <c r="B21" s="447">
        <v>88</v>
      </c>
      <c r="C21" s="466" t="s">
        <v>397</v>
      </c>
      <c r="D21" s="463" t="s">
        <v>402</v>
      </c>
      <c r="E21" s="464" t="s">
        <v>403</v>
      </c>
      <c r="F21" s="463" t="s">
        <v>404</v>
      </c>
      <c r="G21" s="461">
        <v>3</v>
      </c>
      <c r="H21" s="464" t="s">
        <v>405</v>
      </c>
      <c r="I21" s="467" t="s">
        <v>406</v>
      </c>
      <c r="J21" s="465" t="s">
        <v>407</v>
      </c>
    </row>
    <row r="22" spans="1:10" ht="12.75">
      <c r="A22" s="441" t="s">
        <v>1240</v>
      </c>
      <c r="B22" s="447">
        <v>13</v>
      </c>
      <c r="C22" s="460">
        <v>10</v>
      </c>
      <c r="D22" s="463" t="s">
        <v>408</v>
      </c>
      <c r="E22" s="461">
        <v>3</v>
      </c>
      <c r="F22" s="463" t="s">
        <v>409</v>
      </c>
      <c r="G22" s="425">
        <v>3</v>
      </c>
      <c r="H22" s="468">
        <v>23</v>
      </c>
      <c r="I22" s="89" t="s">
        <v>1226</v>
      </c>
      <c r="J22" s="465" t="s">
        <v>410</v>
      </c>
    </row>
    <row r="23" spans="1:10" ht="12.75">
      <c r="A23" s="441" t="s">
        <v>1242</v>
      </c>
      <c r="B23" s="447">
        <v>33</v>
      </c>
      <c r="C23" s="466" t="s">
        <v>411</v>
      </c>
      <c r="D23" s="463" t="s">
        <v>412</v>
      </c>
      <c r="E23" s="464" t="s">
        <v>413</v>
      </c>
      <c r="F23" s="463" t="s">
        <v>414</v>
      </c>
      <c r="G23" s="425">
        <v>1</v>
      </c>
      <c r="H23" s="464" t="s">
        <v>399</v>
      </c>
      <c r="I23" s="302">
        <v>10</v>
      </c>
      <c r="J23" s="465" t="s">
        <v>415</v>
      </c>
    </row>
    <row r="24" spans="1:10" ht="10.5" customHeight="1">
      <c r="A24" s="441"/>
      <c r="B24" s="447"/>
      <c r="C24" s="460"/>
      <c r="D24" s="109"/>
      <c r="E24" s="425"/>
      <c r="F24" s="469"/>
      <c r="G24" s="425"/>
      <c r="H24" s="51"/>
      <c r="I24" s="302"/>
      <c r="J24" s="470"/>
    </row>
    <row r="25" spans="1:10" ht="12.75">
      <c r="A25" s="441" t="s">
        <v>416</v>
      </c>
      <c r="B25" s="442">
        <v>176</v>
      </c>
      <c r="C25" s="443">
        <v>115</v>
      </c>
      <c r="D25" s="444">
        <v>65</v>
      </c>
      <c r="E25" s="306">
        <v>61</v>
      </c>
      <c r="F25" s="444">
        <v>35</v>
      </c>
      <c r="G25" s="306">
        <v>12</v>
      </c>
      <c r="H25" s="445">
        <v>7</v>
      </c>
      <c r="I25" s="446">
        <v>49</v>
      </c>
      <c r="J25" s="105">
        <v>28</v>
      </c>
    </row>
    <row r="26" spans="1:10" ht="10.5" customHeight="1">
      <c r="A26" s="441"/>
      <c r="B26" s="447"/>
      <c r="C26" s="448"/>
      <c r="D26" s="449"/>
      <c r="E26" s="425"/>
      <c r="F26" s="449"/>
      <c r="G26" s="425"/>
      <c r="H26" s="450"/>
      <c r="I26" s="311"/>
      <c r="J26" s="451"/>
    </row>
    <row r="27" spans="1:10" ht="12.75">
      <c r="A27" s="441" t="s">
        <v>909</v>
      </c>
      <c r="B27" s="447">
        <v>46</v>
      </c>
      <c r="C27" s="448">
        <v>28</v>
      </c>
      <c r="D27" s="449">
        <v>60</v>
      </c>
      <c r="E27" s="425">
        <v>18</v>
      </c>
      <c r="F27" s="449">
        <v>40</v>
      </c>
      <c r="G27" s="425">
        <v>5</v>
      </c>
      <c r="H27" s="450">
        <v>11</v>
      </c>
      <c r="I27" s="311">
        <v>13</v>
      </c>
      <c r="J27" s="451">
        <v>28</v>
      </c>
    </row>
    <row r="28" spans="1:10" ht="12.75">
      <c r="A28" s="441" t="s">
        <v>1018</v>
      </c>
      <c r="B28" s="447">
        <v>97</v>
      </c>
      <c r="C28" s="448">
        <v>69</v>
      </c>
      <c r="D28" s="449">
        <v>72</v>
      </c>
      <c r="E28" s="425">
        <v>28</v>
      </c>
      <c r="F28" s="449">
        <v>28</v>
      </c>
      <c r="G28" s="425">
        <v>5</v>
      </c>
      <c r="H28" s="450">
        <v>5</v>
      </c>
      <c r="I28" s="311">
        <v>23</v>
      </c>
      <c r="J28" s="451">
        <v>23</v>
      </c>
    </row>
    <row r="29" spans="1:10" ht="12.75">
      <c r="A29" s="441" t="s">
        <v>1240</v>
      </c>
      <c r="B29" s="447">
        <v>11</v>
      </c>
      <c r="C29" s="448">
        <v>8</v>
      </c>
      <c r="D29" s="449">
        <v>74</v>
      </c>
      <c r="E29" s="425">
        <v>3</v>
      </c>
      <c r="F29" s="449">
        <v>26</v>
      </c>
      <c r="G29" s="425">
        <v>0</v>
      </c>
      <c r="H29" s="450">
        <v>0</v>
      </c>
      <c r="I29" s="311">
        <v>3</v>
      </c>
      <c r="J29" s="451">
        <v>26</v>
      </c>
    </row>
    <row r="30" spans="1:10" ht="12.75">
      <c r="A30" s="441" t="s">
        <v>1242</v>
      </c>
      <c r="B30" s="447">
        <v>22</v>
      </c>
      <c r="C30" s="448">
        <v>10</v>
      </c>
      <c r="D30" s="449">
        <v>45</v>
      </c>
      <c r="E30" s="425">
        <v>12</v>
      </c>
      <c r="F30" s="449">
        <v>55</v>
      </c>
      <c r="G30" s="425">
        <v>2</v>
      </c>
      <c r="H30" s="450">
        <v>9</v>
      </c>
      <c r="I30" s="311">
        <v>10</v>
      </c>
      <c r="J30" s="451">
        <v>45</v>
      </c>
    </row>
    <row r="31" spans="1:10" ht="10.5" customHeight="1">
      <c r="A31" s="471"/>
      <c r="B31" s="472"/>
      <c r="C31" s="473"/>
      <c r="D31" s="184"/>
      <c r="E31" s="474"/>
      <c r="F31" s="59"/>
      <c r="G31" s="59"/>
      <c r="H31" s="58"/>
      <c r="I31" s="59"/>
      <c r="J31" s="79"/>
    </row>
    <row r="32" ht="10.5" customHeight="1"/>
    <row r="33" ht="12.75">
      <c r="A33" s="355" t="s">
        <v>420</v>
      </c>
    </row>
    <row r="34" ht="12.75">
      <c r="A34" s="355" t="s">
        <v>417</v>
      </c>
    </row>
    <row r="35" ht="12.75">
      <c r="A35" s="355" t="s">
        <v>418</v>
      </c>
    </row>
    <row r="36" ht="12.75">
      <c r="A36" s="7" t="s">
        <v>419</v>
      </c>
    </row>
  </sheetData>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24.xml><?xml version="1.0" encoding="utf-8"?>
<worksheet xmlns="http://schemas.openxmlformats.org/spreadsheetml/2006/main" xmlns:r="http://schemas.openxmlformats.org/officeDocument/2006/relationships">
  <dimension ref="A1:H26"/>
  <sheetViews>
    <sheetView workbookViewId="0" topLeftCell="A1">
      <selection activeCell="A16" sqref="A16"/>
    </sheetView>
  </sheetViews>
  <sheetFormatPr defaultColWidth="9.140625" defaultRowHeight="12.75"/>
  <cols>
    <col min="1" max="1" width="10.421875" style="0" customWidth="1"/>
    <col min="2" max="2" width="11.421875" style="0" customWidth="1"/>
    <col min="3" max="4" width="11.28125" style="0" customWidth="1"/>
    <col min="5" max="6" width="12.8515625" style="0" customWidth="1"/>
    <col min="7" max="7" width="12.28125" style="0" customWidth="1"/>
  </cols>
  <sheetData>
    <row r="1" spans="1:7" ht="15.75">
      <c r="A1" s="1" t="s">
        <v>353</v>
      </c>
      <c r="B1" s="2"/>
      <c r="C1" s="2"/>
      <c r="D1" s="2"/>
      <c r="E1" s="2"/>
      <c r="F1" s="2"/>
      <c r="G1" s="2"/>
    </row>
    <row r="2" spans="1:7" ht="15.75">
      <c r="A2" s="1" t="s">
        <v>354</v>
      </c>
      <c r="B2" s="2"/>
      <c r="C2" s="2"/>
      <c r="D2" s="2"/>
      <c r="E2" s="2"/>
      <c r="F2" s="2"/>
      <c r="G2" s="2"/>
    </row>
    <row r="3" spans="1:7" ht="12.75" customHeight="1" thickBot="1">
      <c r="A3" s="3"/>
      <c r="B3" s="3"/>
      <c r="C3" s="3"/>
      <c r="D3" s="3"/>
      <c r="E3" s="3"/>
      <c r="F3" s="3"/>
      <c r="G3" s="3"/>
    </row>
    <row r="4" spans="1:8" s="67" customFormat="1" ht="24" customHeight="1" thickTop="1">
      <c r="A4" s="144"/>
      <c r="B4" s="135" t="s">
        <v>355</v>
      </c>
      <c r="C4" s="135"/>
      <c r="D4" s="134"/>
      <c r="E4" s="125" t="s">
        <v>356</v>
      </c>
      <c r="F4" s="125"/>
      <c r="G4" s="125"/>
      <c r="H4" s="422"/>
    </row>
    <row r="5" spans="1:8" s="67" customFormat="1" ht="24" customHeight="1">
      <c r="A5" s="64" t="s">
        <v>1259</v>
      </c>
      <c r="B5" s="319">
        <v>2004</v>
      </c>
      <c r="C5" s="319">
        <v>2005</v>
      </c>
      <c r="D5" s="319">
        <v>2006</v>
      </c>
      <c r="E5" s="423">
        <v>2004</v>
      </c>
      <c r="F5" s="423">
        <v>2005</v>
      </c>
      <c r="G5" s="423">
        <v>2006</v>
      </c>
      <c r="H5" s="422"/>
    </row>
    <row r="6" spans="1:8" ht="12.75">
      <c r="A6" s="47"/>
      <c r="B6" s="424"/>
      <c r="C6" s="424"/>
      <c r="D6" s="424"/>
      <c r="E6" s="156"/>
      <c r="F6" s="156"/>
      <c r="G6" s="156"/>
      <c r="H6" s="6"/>
    </row>
    <row r="7" spans="1:8" ht="12.75">
      <c r="A7" s="309" t="s">
        <v>909</v>
      </c>
      <c r="B7" s="425">
        <v>158</v>
      </c>
      <c r="C7" s="425">
        <v>180</v>
      </c>
      <c r="D7" s="425">
        <v>165</v>
      </c>
      <c r="E7" s="313">
        <v>1223</v>
      </c>
      <c r="F7" s="313">
        <v>1485</v>
      </c>
      <c r="G7" s="313">
        <v>1357</v>
      </c>
      <c r="H7" s="6"/>
    </row>
    <row r="8" spans="1:8" ht="12.75">
      <c r="A8" s="309" t="s">
        <v>1242</v>
      </c>
      <c r="B8" s="131" t="s">
        <v>357</v>
      </c>
      <c r="C8" s="131" t="s">
        <v>358</v>
      </c>
      <c r="D8" s="131" t="s">
        <v>359</v>
      </c>
      <c r="E8" s="131" t="s">
        <v>360</v>
      </c>
      <c r="F8" s="313">
        <v>1709</v>
      </c>
      <c r="G8" s="313">
        <v>3540</v>
      </c>
      <c r="H8" s="6"/>
    </row>
    <row r="9" spans="1:8" ht="12.75">
      <c r="A9" s="309" t="s">
        <v>1241</v>
      </c>
      <c r="B9" s="426" t="s">
        <v>1107</v>
      </c>
      <c r="C9" s="426" t="s">
        <v>1107</v>
      </c>
      <c r="D9" s="426" t="s">
        <v>1107</v>
      </c>
      <c r="E9" s="131" t="s">
        <v>361</v>
      </c>
      <c r="F9" s="313">
        <v>44</v>
      </c>
      <c r="G9" s="313">
        <v>30</v>
      </c>
      <c r="H9" s="6"/>
    </row>
    <row r="10" spans="1:8" ht="12.75">
      <c r="A10" s="309" t="s">
        <v>1244</v>
      </c>
      <c r="B10" s="426" t="s">
        <v>1107</v>
      </c>
      <c r="C10" s="426" t="s">
        <v>1107</v>
      </c>
      <c r="D10" s="426" t="s">
        <v>1107</v>
      </c>
      <c r="E10" s="131" t="s">
        <v>1289</v>
      </c>
      <c r="F10" s="313">
        <v>35</v>
      </c>
      <c r="G10" s="313">
        <v>19</v>
      </c>
      <c r="H10" s="6"/>
    </row>
    <row r="11" spans="1:8" ht="12.75">
      <c r="A11" s="309" t="s">
        <v>1245</v>
      </c>
      <c r="B11" s="131" t="s">
        <v>362</v>
      </c>
      <c r="C11" s="131" t="s">
        <v>363</v>
      </c>
      <c r="D11" s="131" t="s">
        <v>364</v>
      </c>
      <c r="E11" s="313">
        <v>176848</v>
      </c>
      <c r="F11" s="313">
        <v>200240</v>
      </c>
      <c r="G11" s="313">
        <v>229135</v>
      </c>
      <c r="H11" s="6"/>
    </row>
    <row r="12" spans="1:8" ht="12.75" customHeight="1">
      <c r="A12" s="309" t="s">
        <v>1240</v>
      </c>
      <c r="B12" s="426" t="s">
        <v>930</v>
      </c>
      <c r="C12" s="426" t="s">
        <v>930</v>
      </c>
      <c r="D12" s="426" t="s">
        <v>930</v>
      </c>
      <c r="E12" s="313">
        <v>264</v>
      </c>
      <c r="F12" s="313">
        <v>437</v>
      </c>
      <c r="G12" s="131" t="s">
        <v>365</v>
      </c>
      <c r="H12" s="6"/>
    </row>
    <row r="13" spans="1:8" ht="12.75">
      <c r="A13" s="58"/>
      <c r="B13" s="427"/>
      <c r="C13" s="427"/>
      <c r="D13" s="427"/>
      <c r="E13" s="60"/>
      <c r="F13" s="60"/>
      <c r="G13" s="60"/>
      <c r="H13" s="6"/>
    </row>
    <row r="15" ht="12.75">
      <c r="A15" s="7" t="s">
        <v>1115</v>
      </c>
    </row>
    <row r="16" ht="12.75">
      <c r="A16" s="354" t="s">
        <v>366</v>
      </c>
    </row>
    <row r="17" ht="12.75">
      <c r="A17" s="355" t="s">
        <v>367</v>
      </c>
    </row>
    <row r="18" ht="12.75">
      <c r="A18" s="354" t="s">
        <v>368</v>
      </c>
    </row>
    <row r="19" ht="12.75">
      <c r="A19" s="355" t="s">
        <v>369</v>
      </c>
    </row>
    <row r="20" ht="12.75">
      <c r="A20" s="401" t="s">
        <v>370</v>
      </c>
    </row>
    <row r="21" ht="12.75">
      <c r="A21" s="355" t="s">
        <v>371</v>
      </c>
    </row>
    <row r="22" ht="12.75">
      <c r="A22" s="355" t="s">
        <v>372</v>
      </c>
    </row>
    <row r="23" ht="12.75">
      <c r="A23" s="355" t="s">
        <v>373</v>
      </c>
    </row>
    <row r="24" ht="12.75">
      <c r="A24" s="354" t="s">
        <v>374</v>
      </c>
    </row>
    <row r="25" ht="12.75">
      <c r="A25" s="355" t="s">
        <v>375</v>
      </c>
    </row>
    <row r="26" ht="12.75">
      <c r="A26" s="355" t="s">
        <v>376</v>
      </c>
    </row>
    <row r="27"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5.xml><?xml version="1.0" encoding="utf-8"?>
<worksheet xmlns="http://schemas.openxmlformats.org/spreadsheetml/2006/main" xmlns:r="http://schemas.openxmlformats.org/officeDocument/2006/relationships">
  <dimension ref="A1:F28"/>
  <sheetViews>
    <sheetView workbookViewId="0" topLeftCell="A1">
      <selection activeCell="A1" sqref="A1:F1"/>
    </sheetView>
  </sheetViews>
  <sheetFormatPr defaultColWidth="9.140625" defaultRowHeight="12.75"/>
  <cols>
    <col min="1" max="1" width="27.00390625" style="0" customWidth="1"/>
    <col min="2" max="6" width="11.140625" style="0" customWidth="1"/>
  </cols>
  <sheetData>
    <row r="1" spans="1:6" s="99" customFormat="1" ht="15.75" customHeight="1">
      <c r="A1" s="685" t="s">
        <v>338</v>
      </c>
      <c r="B1" s="685"/>
      <c r="C1" s="685"/>
      <c r="D1" s="685"/>
      <c r="E1" s="685"/>
      <c r="F1" s="685"/>
    </row>
    <row r="2" spans="1:6" s="99" customFormat="1" ht="15.75" customHeight="1">
      <c r="A2" s="685" t="s">
        <v>339</v>
      </c>
      <c r="B2" s="685"/>
      <c r="C2" s="685"/>
      <c r="D2" s="685"/>
      <c r="E2" s="685"/>
      <c r="F2" s="685"/>
    </row>
    <row r="3" spans="1:6" s="99" customFormat="1" ht="12.75" customHeight="1">
      <c r="A3" s="402"/>
      <c r="B3" s="402"/>
      <c r="C3" s="402"/>
      <c r="D3" s="402"/>
      <c r="E3" s="402"/>
      <c r="F3" s="402"/>
    </row>
    <row r="4" spans="1:6" s="99" customFormat="1" ht="12.75" customHeight="1">
      <c r="A4" s="686" t="s">
        <v>958</v>
      </c>
      <c r="B4" s="686"/>
      <c r="C4" s="686"/>
      <c r="D4" s="686"/>
      <c r="E4" s="686"/>
      <c r="F4" s="686"/>
    </row>
    <row r="5" spans="1:6" s="99" customFormat="1" ht="12.75" customHeight="1">
      <c r="A5" s="687" t="s">
        <v>340</v>
      </c>
      <c r="B5" s="688"/>
      <c r="C5" s="688"/>
      <c r="D5" s="688"/>
      <c r="E5" s="688"/>
      <c r="F5" s="688"/>
    </row>
    <row r="6" spans="1:6" s="99" customFormat="1" ht="12.75" customHeight="1">
      <c r="A6" s="689" t="s">
        <v>341</v>
      </c>
      <c r="B6" s="680"/>
      <c r="C6" s="680"/>
      <c r="D6" s="680"/>
      <c r="E6" s="680"/>
      <c r="F6" s="680"/>
    </row>
    <row r="7" spans="1:6" s="99" customFormat="1" ht="12.75" customHeight="1" thickBot="1">
      <c r="A7" s="403"/>
      <c r="B7" s="403"/>
      <c r="C7" s="403"/>
      <c r="D7" s="403"/>
      <c r="E7" s="403"/>
      <c r="F7" s="403"/>
    </row>
    <row r="8" spans="1:6" s="67" customFormat="1" ht="24" customHeight="1" thickTop="1">
      <c r="A8" s="144"/>
      <c r="B8" s="404"/>
      <c r="C8" s="124" t="s">
        <v>342</v>
      </c>
      <c r="D8" s="124"/>
      <c r="E8" s="124"/>
      <c r="F8" s="125"/>
    </row>
    <row r="9" spans="1:6" s="46" customFormat="1" ht="27.75" customHeight="1">
      <c r="A9" s="43" t="s">
        <v>1194</v>
      </c>
      <c r="B9" s="136" t="s">
        <v>343</v>
      </c>
      <c r="C9" s="43" t="s">
        <v>909</v>
      </c>
      <c r="D9" s="43" t="s">
        <v>1018</v>
      </c>
      <c r="E9" s="43" t="s">
        <v>1240</v>
      </c>
      <c r="F9" s="9" t="s">
        <v>1242</v>
      </c>
    </row>
    <row r="10" spans="1:6" s="46" customFormat="1" ht="12.75" customHeight="1">
      <c r="A10" s="208"/>
      <c r="B10" s="405"/>
      <c r="C10" s="208"/>
      <c r="D10" s="208"/>
      <c r="E10" s="208"/>
      <c r="F10" s="391"/>
    </row>
    <row r="11" spans="1:5" ht="12.75">
      <c r="A11" s="117" t="s">
        <v>344</v>
      </c>
      <c r="B11" s="68"/>
      <c r="C11" s="47"/>
      <c r="D11" s="47"/>
      <c r="E11" s="47"/>
    </row>
    <row r="12" spans="1:6" ht="12.75">
      <c r="A12" s="406">
        <v>1997</v>
      </c>
      <c r="B12" s="407">
        <v>63</v>
      </c>
      <c r="C12" s="408">
        <v>11</v>
      </c>
      <c r="D12" s="408">
        <v>25</v>
      </c>
      <c r="E12" s="409" t="s">
        <v>345</v>
      </c>
      <c r="F12" s="410">
        <v>19</v>
      </c>
    </row>
    <row r="13" spans="1:6" ht="12.75">
      <c r="A13" s="406">
        <v>2002</v>
      </c>
      <c r="B13" s="407">
        <v>64</v>
      </c>
      <c r="C13" s="408">
        <v>13</v>
      </c>
      <c r="D13" s="408">
        <v>19</v>
      </c>
      <c r="E13" s="408">
        <v>10</v>
      </c>
      <c r="F13" s="410">
        <v>22</v>
      </c>
    </row>
    <row r="14" spans="1:6" ht="12.75">
      <c r="A14" s="309"/>
      <c r="B14" s="411"/>
      <c r="C14" s="412"/>
      <c r="D14" s="412"/>
      <c r="E14" s="412"/>
      <c r="F14" s="413"/>
    </row>
    <row r="15" spans="1:6" ht="12.75" customHeight="1">
      <c r="A15" s="414" t="s">
        <v>346</v>
      </c>
      <c r="B15" s="411"/>
      <c r="C15" s="412"/>
      <c r="D15" s="412"/>
      <c r="E15" s="412"/>
      <c r="F15" s="413"/>
    </row>
    <row r="16" spans="1:6" ht="12.75">
      <c r="A16" s="406">
        <v>1997</v>
      </c>
      <c r="B16" s="415">
        <v>347624</v>
      </c>
      <c r="C16" s="128">
        <v>45172</v>
      </c>
      <c r="D16" s="128">
        <v>154679</v>
      </c>
      <c r="E16" s="409" t="s">
        <v>345</v>
      </c>
      <c r="F16" s="370">
        <v>104759</v>
      </c>
    </row>
    <row r="17" spans="1:6" ht="12.75">
      <c r="A17" s="406">
        <v>2002</v>
      </c>
      <c r="B17" s="415">
        <v>478241</v>
      </c>
      <c r="C17" s="128">
        <v>70509</v>
      </c>
      <c r="D17" s="128">
        <v>208435</v>
      </c>
      <c r="E17" s="128">
        <v>61100</v>
      </c>
      <c r="F17" s="370">
        <v>138197</v>
      </c>
    </row>
    <row r="18" spans="1:6" ht="12.75">
      <c r="A18" s="382"/>
      <c r="B18" s="416"/>
      <c r="C18" s="417"/>
      <c r="D18" s="418"/>
      <c r="E18" s="418"/>
      <c r="F18" s="419"/>
    </row>
    <row r="19" ht="12.75" customHeight="1"/>
    <row r="20" s="5" customFormat="1" ht="12.75">
      <c r="A20" s="420" t="s">
        <v>1115</v>
      </c>
    </row>
    <row r="21" ht="12.75" customHeight="1">
      <c r="A21" s="420" t="s">
        <v>348</v>
      </c>
    </row>
    <row r="22" s="5" customFormat="1" ht="12.75">
      <c r="A22" s="420" t="s">
        <v>349</v>
      </c>
    </row>
    <row r="23" s="5" customFormat="1" ht="12.75">
      <c r="A23" s="421" t="s">
        <v>350</v>
      </c>
    </row>
    <row r="24" s="5" customFormat="1" ht="12.75">
      <c r="A24" s="355" t="s">
        <v>351</v>
      </c>
    </row>
    <row r="25" s="5" customFormat="1" ht="12.75">
      <c r="A25" s="421" t="s">
        <v>352</v>
      </c>
    </row>
    <row r="26" s="5" customFormat="1" ht="12.75">
      <c r="A26" s="355" t="s">
        <v>347</v>
      </c>
    </row>
    <row r="27" ht="12.75">
      <c r="A27" s="355"/>
    </row>
    <row r="28" spans="1:6" s="7" customFormat="1" ht="12.75">
      <c r="A28" s="327"/>
      <c r="B28" s="327"/>
      <c r="C28" s="327"/>
      <c r="D28" s="327"/>
      <c r="E28" s="327"/>
      <c r="F28" s="327"/>
    </row>
  </sheetData>
  <mergeCells count="5">
    <mergeCell ref="A1:F1"/>
    <mergeCell ref="A4:F4"/>
    <mergeCell ref="A5:F5"/>
    <mergeCell ref="A6:F6"/>
    <mergeCell ref="A2:F2"/>
  </mergeCells>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6.xml><?xml version="1.0" encoding="utf-8"?>
<worksheet xmlns="http://schemas.openxmlformats.org/spreadsheetml/2006/main" xmlns:r="http://schemas.openxmlformats.org/officeDocument/2006/relationships">
  <dimension ref="A1:F40"/>
  <sheetViews>
    <sheetView workbookViewId="0" topLeftCell="A1">
      <selection activeCell="E28" sqref="E28"/>
    </sheetView>
  </sheetViews>
  <sheetFormatPr defaultColWidth="9.140625" defaultRowHeight="12.75"/>
  <cols>
    <col min="1" max="1" width="20.00390625" style="0" customWidth="1"/>
    <col min="2" max="6" width="12.7109375" style="0" customWidth="1"/>
  </cols>
  <sheetData>
    <row r="1" spans="1:6" ht="15.75" customHeight="1">
      <c r="A1" s="1" t="s">
        <v>323</v>
      </c>
      <c r="B1" s="2"/>
      <c r="C1" s="2"/>
      <c r="D1" s="2"/>
      <c r="E1" s="2"/>
      <c r="F1" s="2"/>
    </row>
    <row r="2" spans="1:6" ht="15.75" customHeight="1">
      <c r="A2" s="1" t="s">
        <v>324</v>
      </c>
      <c r="B2" s="2"/>
      <c r="C2" s="2"/>
      <c r="D2" s="2"/>
      <c r="E2" s="2"/>
      <c r="F2" s="2"/>
    </row>
    <row r="3" spans="1:6" ht="12.75" customHeight="1">
      <c r="A3" s="1"/>
      <c r="B3" s="2"/>
      <c r="C3" s="2"/>
      <c r="D3" s="2"/>
      <c r="E3" s="2"/>
      <c r="F3" s="2"/>
    </row>
    <row r="4" spans="1:6" ht="12" customHeight="1">
      <c r="A4" s="2" t="s">
        <v>325</v>
      </c>
      <c r="B4" s="2"/>
      <c r="C4" s="2"/>
      <c r="D4" s="2"/>
      <c r="E4" s="2"/>
      <c r="F4" s="2"/>
    </row>
    <row r="5" spans="1:6" ht="12.75" customHeight="1" thickBot="1">
      <c r="A5" s="390"/>
      <c r="B5" s="3"/>
      <c r="C5" s="3"/>
      <c r="D5" s="3"/>
      <c r="E5" s="3"/>
      <c r="F5" s="3"/>
    </row>
    <row r="6" spans="1:6" s="67" customFormat="1" ht="24" customHeight="1" thickTop="1">
      <c r="A6" s="123"/>
      <c r="B6" s="124" t="s">
        <v>326</v>
      </c>
      <c r="C6" s="124"/>
      <c r="D6" s="124"/>
      <c r="E6" s="124" t="s">
        <v>327</v>
      </c>
      <c r="F6" s="125"/>
    </row>
    <row r="7" spans="1:6" s="46" customFormat="1" ht="45" customHeight="1">
      <c r="A7" s="43" t="s">
        <v>328</v>
      </c>
      <c r="B7" s="43" t="s">
        <v>329</v>
      </c>
      <c r="C7" s="43" t="s">
        <v>330</v>
      </c>
      <c r="D7" s="43" t="s">
        <v>331</v>
      </c>
      <c r="E7" s="43" t="s">
        <v>332</v>
      </c>
      <c r="F7" s="9" t="s">
        <v>333</v>
      </c>
    </row>
    <row r="8" spans="1:6" s="46" customFormat="1" ht="13.5" customHeight="1">
      <c r="A8" s="208"/>
      <c r="B8" s="208"/>
      <c r="C8" s="208"/>
      <c r="D8" s="208"/>
      <c r="E8" s="208"/>
      <c r="F8" s="391"/>
    </row>
    <row r="9" spans="1:6" s="46" customFormat="1" ht="14.25" customHeight="1">
      <c r="A9" s="392">
        <v>2004</v>
      </c>
      <c r="B9" s="208"/>
      <c r="C9" s="208"/>
      <c r="D9" s="208"/>
      <c r="E9" s="208"/>
      <c r="F9" s="391"/>
    </row>
    <row r="10" spans="1:5" ht="12.75" customHeight="1">
      <c r="A10" s="47"/>
      <c r="B10" s="47"/>
      <c r="C10" s="47"/>
      <c r="D10" s="47"/>
      <c r="E10" s="47"/>
    </row>
    <row r="11" spans="1:6" ht="12.75" customHeight="1">
      <c r="A11" s="166" t="s">
        <v>1287</v>
      </c>
      <c r="B11" s="393">
        <v>1986</v>
      </c>
      <c r="C11" s="393">
        <v>8509</v>
      </c>
      <c r="D11" s="394">
        <v>204216</v>
      </c>
      <c r="E11" s="393">
        <v>6089</v>
      </c>
      <c r="F11" s="395">
        <v>30718</v>
      </c>
    </row>
    <row r="12" spans="1:6" ht="12.75" customHeight="1">
      <c r="A12" s="47"/>
      <c r="B12" s="396"/>
      <c r="C12" s="195"/>
      <c r="D12" s="397"/>
      <c r="E12" s="195"/>
      <c r="F12" s="398"/>
    </row>
    <row r="13" spans="1:6" ht="12.75" customHeight="1">
      <c r="A13" s="309" t="s">
        <v>909</v>
      </c>
      <c r="B13" s="396">
        <v>245</v>
      </c>
      <c r="C13" s="396">
        <v>1317</v>
      </c>
      <c r="D13" s="397">
        <v>31608</v>
      </c>
      <c r="E13" s="396">
        <v>1236</v>
      </c>
      <c r="F13" s="398">
        <v>5872</v>
      </c>
    </row>
    <row r="14" spans="1:6" ht="12.75" customHeight="1">
      <c r="A14" s="309" t="s">
        <v>1242</v>
      </c>
      <c r="B14" s="396">
        <v>325</v>
      </c>
      <c r="C14" s="396">
        <v>2287</v>
      </c>
      <c r="D14" s="397">
        <v>54888</v>
      </c>
      <c r="E14" s="396">
        <v>1087</v>
      </c>
      <c r="F14" s="398">
        <v>4261</v>
      </c>
    </row>
    <row r="15" spans="1:6" ht="12.75" customHeight="1">
      <c r="A15" s="309" t="s">
        <v>1018</v>
      </c>
      <c r="B15" s="396">
        <v>1267</v>
      </c>
      <c r="C15" s="396">
        <v>4175</v>
      </c>
      <c r="D15" s="397">
        <v>100200</v>
      </c>
      <c r="E15" s="396">
        <v>3173</v>
      </c>
      <c r="F15" s="398">
        <v>18213</v>
      </c>
    </row>
    <row r="16" spans="1:6" ht="12.75" customHeight="1">
      <c r="A16" s="309" t="s">
        <v>1240</v>
      </c>
      <c r="B16" s="396">
        <v>149</v>
      </c>
      <c r="C16" s="396">
        <v>730</v>
      </c>
      <c r="D16" s="397">
        <v>17520</v>
      </c>
      <c r="E16" s="396">
        <v>593</v>
      </c>
      <c r="F16" s="398">
        <v>2372</v>
      </c>
    </row>
    <row r="17" spans="1:6" ht="12.75" customHeight="1">
      <c r="A17" s="309"/>
      <c r="B17" s="396"/>
      <c r="C17" s="396"/>
      <c r="D17" s="397"/>
      <c r="E17" s="396"/>
      <c r="F17" s="398"/>
    </row>
    <row r="18" spans="1:6" s="46" customFormat="1" ht="14.25" customHeight="1">
      <c r="A18" s="392">
        <v>2005</v>
      </c>
      <c r="B18" s="208"/>
      <c r="C18" s="208"/>
      <c r="D18" s="208"/>
      <c r="E18" s="208"/>
      <c r="F18" s="391"/>
    </row>
    <row r="19" spans="1:5" ht="12.75" customHeight="1">
      <c r="A19" s="47"/>
      <c r="B19" s="47"/>
      <c r="C19" s="47"/>
      <c r="D19" s="47"/>
      <c r="E19" s="47"/>
    </row>
    <row r="20" spans="1:6" ht="12.75" customHeight="1">
      <c r="A20" s="166" t="s">
        <v>1287</v>
      </c>
      <c r="B20" s="393">
        <v>2085</v>
      </c>
      <c r="C20" s="393">
        <v>8142</v>
      </c>
      <c r="D20" s="394">
        <v>195408</v>
      </c>
      <c r="E20" s="393">
        <v>6661</v>
      </c>
      <c r="F20" s="395">
        <v>33374</v>
      </c>
    </row>
    <row r="21" spans="1:6" ht="12.75" customHeight="1">
      <c r="A21" s="47"/>
      <c r="B21" s="396"/>
      <c r="C21" s="195"/>
      <c r="D21" s="397"/>
      <c r="E21" s="195"/>
      <c r="F21" s="398"/>
    </row>
    <row r="22" spans="1:6" ht="12.75" customHeight="1">
      <c r="A22" s="309" t="s">
        <v>909</v>
      </c>
      <c r="B22" s="396">
        <v>257</v>
      </c>
      <c r="C22" s="396">
        <v>1251</v>
      </c>
      <c r="D22" s="397">
        <v>30024</v>
      </c>
      <c r="E22" s="396">
        <v>1347</v>
      </c>
      <c r="F22" s="398">
        <v>6752</v>
      </c>
    </row>
    <row r="23" spans="1:6" ht="12.75" customHeight="1">
      <c r="A23" s="309" t="s">
        <v>1242</v>
      </c>
      <c r="B23" s="396">
        <v>334</v>
      </c>
      <c r="C23" s="396">
        <v>2173</v>
      </c>
      <c r="D23" s="397">
        <v>52152</v>
      </c>
      <c r="E23" s="396">
        <v>1196</v>
      </c>
      <c r="F23" s="398">
        <v>4644</v>
      </c>
    </row>
    <row r="24" spans="1:6" ht="12.75" customHeight="1">
      <c r="A24" s="309" t="s">
        <v>1018</v>
      </c>
      <c r="B24" s="396">
        <v>1330</v>
      </c>
      <c r="C24" s="396">
        <v>3966</v>
      </c>
      <c r="D24" s="397">
        <v>95184</v>
      </c>
      <c r="E24" s="396">
        <v>3490</v>
      </c>
      <c r="F24" s="398">
        <v>19488</v>
      </c>
    </row>
    <row r="25" spans="1:6" ht="12.75" customHeight="1">
      <c r="A25" s="309" t="s">
        <v>1240</v>
      </c>
      <c r="B25" s="396">
        <v>164</v>
      </c>
      <c r="C25" s="396">
        <v>752</v>
      </c>
      <c r="D25" s="397">
        <v>18048</v>
      </c>
      <c r="E25" s="396">
        <v>628</v>
      </c>
      <c r="F25" s="398">
        <v>2490</v>
      </c>
    </row>
    <row r="26" spans="1:6" ht="12.75" customHeight="1">
      <c r="A26" s="309"/>
      <c r="B26" s="396"/>
      <c r="C26" s="396"/>
      <c r="D26" s="397"/>
      <c r="E26" s="396"/>
      <c r="F26" s="398"/>
    </row>
    <row r="27" spans="1:6" ht="12.75" customHeight="1">
      <c r="A27" s="392">
        <v>2006</v>
      </c>
      <c r="B27" s="208"/>
      <c r="C27" s="208"/>
      <c r="D27" s="208"/>
      <c r="E27" s="208"/>
      <c r="F27" s="391"/>
    </row>
    <row r="28" spans="1:5" ht="12.75" customHeight="1">
      <c r="A28" s="47"/>
      <c r="B28" s="47"/>
      <c r="C28" s="47"/>
      <c r="D28" s="47"/>
      <c r="E28" s="47"/>
    </row>
    <row r="29" spans="1:6" ht="12.75" customHeight="1">
      <c r="A29" s="166" t="s">
        <v>1287</v>
      </c>
      <c r="B29" s="393">
        <v>1935</v>
      </c>
      <c r="C29" s="393">
        <v>7622</v>
      </c>
      <c r="D29" s="394">
        <v>188022</v>
      </c>
      <c r="E29" s="393">
        <v>6471</v>
      </c>
      <c r="F29" s="395">
        <v>32488</v>
      </c>
    </row>
    <row r="30" spans="1:6" ht="12.75" customHeight="1">
      <c r="A30" s="47"/>
      <c r="B30" s="396"/>
      <c r="C30" s="195"/>
      <c r="D30" s="397"/>
      <c r="E30" s="195"/>
      <c r="F30" s="398"/>
    </row>
    <row r="31" spans="1:6" ht="12.75" customHeight="1">
      <c r="A31" s="309" t="s">
        <v>909</v>
      </c>
      <c r="B31" s="396">
        <v>201</v>
      </c>
      <c r="C31" s="396">
        <v>1162</v>
      </c>
      <c r="D31" s="397">
        <v>29990</v>
      </c>
      <c r="E31" s="396">
        <v>1241</v>
      </c>
      <c r="F31" s="398">
        <v>6322</v>
      </c>
    </row>
    <row r="32" spans="1:6" ht="12.75" customHeight="1">
      <c r="A32" s="309" t="s">
        <v>1242</v>
      </c>
      <c r="B32" s="396">
        <v>295</v>
      </c>
      <c r="C32" s="396">
        <v>1936</v>
      </c>
      <c r="D32" s="397">
        <v>47696</v>
      </c>
      <c r="E32" s="396">
        <v>1038</v>
      </c>
      <c r="F32" s="398">
        <v>4261</v>
      </c>
    </row>
    <row r="33" spans="1:6" ht="12.75" customHeight="1">
      <c r="A33" s="309" t="s">
        <v>1018</v>
      </c>
      <c r="B33" s="396">
        <v>1294</v>
      </c>
      <c r="C33" s="396">
        <v>3853</v>
      </c>
      <c r="D33" s="397">
        <v>94058</v>
      </c>
      <c r="E33" s="396">
        <v>3552</v>
      </c>
      <c r="F33" s="398">
        <v>19552</v>
      </c>
    </row>
    <row r="34" spans="1:6" ht="12.75" customHeight="1">
      <c r="A34" s="309" t="s">
        <v>1240</v>
      </c>
      <c r="B34" s="396">
        <v>145</v>
      </c>
      <c r="C34" s="396">
        <v>671</v>
      </c>
      <c r="D34" s="397">
        <v>16278</v>
      </c>
      <c r="E34" s="396">
        <v>640</v>
      </c>
      <c r="F34" s="398">
        <v>2353</v>
      </c>
    </row>
    <row r="35" spans="1:6" ht="12.75" customHeight="1">
      <c r="A35" s="58"/>
      <c r="B35" s="399"/>
      <c r="C35" s="399"/>
      <c r="D35" s="399"/>
      <c r="E35" s="399"/>
      <c r="F35" s="395"/>
    </row>
    <row r="36" ht="12.75" customHeight="1"/>
    <row r="37" ht="12.75">
      <c r="A37" s="400" t="s">
        <v>334</v>
      </c>
    </row>
    <row r="38" ht="12.75">
      <c r="A38" s="401" t="s">
        <v>335</v>
      </c>
    </row>
    <row r="39" ht="12.75">
      <c r="A39" s="400" t="s">
        <v>336</v>
      </c>
    </row>
    <row r="40" ht="12.75">
      <c r="A40" s="354" t="s">
        <v>337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7.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9.140625" defaultRowHeight="12.75"/>
  <cols>
    <col min="1" max="5" width="16.7109375" style="0" customWidth="1"/>
    <col min="6" max="6" width="10.140625" style="0" customWidth="1"/>
  </cols>
  <sheetData>
    <row r="1" spans="1:5" ht="15.75">
      <c r="A1" s="1" t="s">
        <v>312</v>
      </c>
      <c r="B1" s="2"/>
      <c r="C1" s="2"/>
      <c r="D1" s="2"/>
      <c r="E1" s="2"/>
    </row>
    <row r="2" s="99" customFormat="1" ht="15.75"/>
    <row r="3" spans="1:5" ht="12.75">
      <c r="A3" s="62" t="s">
        <v>313</v>
      </c>
      <c r="B3" s="2"/>
      <c r="C3" s="2"/>
      <c r="D3" s="2"/>
      <c r="E3" s="2"/>
    </row>
    <row r="4" spans="1:5" ht="13.5" thickBot="1">
      <c r="A4" s="3"/>
      <c r="B4" s="3"/>
      <c r="C4" s="3"/>
      <c r="D4" s="3"/>
      <c r="E4" s="3"/>
    </row>
    <row r="5" spans="1:5" s="46" customFormat="1" ht="34.5" customHeight="1" thickTop="1">
      <c r="A5" s="43" t="s">
        <v>1081</v>
      </c>
      <c r="B5" s="43" t="s">
        <v>314</v>
      </c>
      <c r="C5" s="43" t="s">
        <v>315</v>
      </c>
      <c r="D5" s="43" t="s">
        <v>316</v>
      </c>
      <c r="E5" s="9" t="s">
        <v>317</v>
      </c>
    </row>
    <row r="6" spans="1:4" ht="12.75">
      <c r="A6" s="47"/>
      <c r="B6" s="47"/>
      <c r="C6" s="47"/>
      <c r="D6" s="47"/>
    </row>
    <row r="7" spans="1:5" ht="12.75">
      <c r="A7" s="387" t="s">
        <v>259</v>
      </c>
      <c r="B7" s="366">
        <v>470</v>
      </c>
      <c r="C7" s="388">
        <v>18120044</v>
      </c>
      <c r="D7" s="388">
        <v>75557318</v>
      </c>
      <c r="E7" s="389">
        <v>19837616</v>
      </c>
    </row>
    <row r="8" spans="1:5" ht="12.75">
      <c r="A8" s="387" t="s">
        <v>260</v>
      </c>
      <c r="B8" s="366">
        <v>501</v>
      </c>
      <c r="C8" s="388">
        <v>18396694</v>
      </c>
      <c r="D8" s="388">
        <v>77338147</v>
      </c>
      <c r="E8" s="389">
        <v>23897154</v>
      </c>
    </row>
    <row r="9" spans="1:5" ht="12.75">
      <c r="A9" s="387" t="s">
        <v>262</v>
      </c>
      <c r="B9" s="366">
        <v>508</v>
      </c>
      <c r="C9" s="388">
        <v>19031466</v>
      </c>
      <c r="D9" s="388">
        <v>72745086</v>
      </c>
      <c r="E9" s="389">
        <v>25058736</v>
      </c>
    </row>
    <row r="10" spans="1:5" ht="12.75">
      <c r="A10" s="387" t="s">
        <v>263</v>
      </c>
      <c r="B10" s="366">
        <v>523</v>
      </c>
      <c r="C10" s="388">
        <v>19090912</v>
      </c>
      <c r="D10" s="388">
        <v>68923459</v>
      </c>
      <c r="E10" s="389">
        <v>30420976</v>
      </c>
    </row>
    <row r="11" spans="1:5" ht="12.75">
      <c r="A11" s="387" t="s">
        <v>253</v>
      </c>
      <c r="B11" s="366">
        <v>524</v>
      </c>
      <c r="C11" s="388">
        <v>19452526</v>
      </c>
      <c r="D11" s="388">
        <v>68634884</v>
      </c>
      <c r="E11" s="389">
        <v>29804091</v>
      </c>
    </row>
    <row r="12" spans="1:5" ht="12.75">
      <c r="A12" s="387" t="s">
        <v>1181</v>
      </c>
      <c r="B12" s="366">
        <v>525</v>
      </c>
      <c r="C12" s="388">
        <v>19665805</v>
      </c>
      <c r="D12" s="388">
        <v>71822553</v>
      </c>
      <c r="E12" s="389">
        <v>29197402</v>
      </c>
    </row>
    <row r="13" spans="1:5" ht="12.75">
      <c r="A13" s="387" t="s">
        <v>1183</v>
      </c>
      <c r="B13" s="366">
        <v>525</v>
      </c>
      <c r="C13" s="388">
        <v>19639602</v>
      </c>
      <c r="D13" s="388">
        <v>66236147</v>
      </c>
      <c r="E13" s="389">
        <v>27819265</v>
      </c>
    </row>
    <row r="14" spans="1:5" ht="12.75">
      <c r="A14" s="387" t="s">
        <v>1185</v>
      </c>
      <c r="B14" s="366">
        <v>525</v>
      </c>
      <c r="C14" s="388">
        <v>20359607</v>
      </c>
      <c r="D14" s="388">
        <v>66602820</v>
      </c>
      <c r="E14" s="389">
        <v>27055656</v>
      </c>
    </row>
    <row r="15" spans="1:5" ht="12.75">
      <c r="A15" s="387" t="s">
        <v>1187</v>
      </c>
      <c r="B15" s="366">
        <v>529</v>
      </c>
      <c r="C15" s="388">
        <v>21710838</v>
      </c>
      <c r="D15" s="388">
        <v>70384025</v>
      </c>
      <c r="E15" s="389">
        <v>26963518</v>
      </c>
    </row>
    <row r="16" spans="1:5" ht="12.75">
      <c r="A16" s="387" t="s">
        <v>1180</v>
      </c>
      <c r="B16" s="366">
        <v>525</v>
      </c>
      <c r="C16" s="388">
        <v>21800354</v>
      </c>
      <c r="D16" s="388">
        <v>73524474</v>
      </c>
      <c r="E16" s="389">
        <v>30602648</v>
      </c>
    </row>
    <row r="17" spans="1:5" ht="12.75">
      <c r="A17" s="387" t="s">
        <v>1182</v>
      </c>
      <c r="B17" s="366">
        <v>525</v>
      </c>
      <c r="C17" s="388">
        <v>21482533</v>
      </c>
      <c r="D17" s="388">
        <v>69100627</v>
      </c>
      <c r="E17" s="389">
        <v>30114566</v>
      </c>
    </row>
    <row r="18" spans="1:5" ht="12.75">
      <c r="A18" s="387" t="s">
        <v>318</v>
      </c>
      <c r="B18" s="366">
        <v>536</v>
      </c>
      <c r="C18" s="388">
        <v>19380256</v>
      </c>
      <c r="D18" s="388">
        <v>61297980</v>
      </c>
      <c r="E18" s="389">
        <v>33652238</v>
      </c>
    </row>
    <row r="19" spans="1:5" ht="12.75">
      <c r="A19" s="387" t="s">
        <v>1186</v>
      </c>
      <c r="B19" s="366">
        <v>525</v>
      </c>
      <c r="C19" s="388">
        <v>21558149</v>
      </c>
      <c r="D19" s="388">
        <v>67406827</v>
      </c>
      <c r="E19" s="389">
        <v>39925419</v>
      </c>
    </row>
    <row r="20" spans="1:5" ht="12.75">
      <c r="A20" s="387" t="s">
        <v>1188</v>
      </c>
      <c r="B20" s="366">
        <v>525</v>
      </c>
      <c r="C20" s="388">
        <v>21166957</v>
      </c>
      <c r="D20" s="388">
        <v>70384355</v>
      </c>
      <c r="E20" s="389">
        <v>41531437</v>
      </c>
    </row>
    <row r="21" spans="1:5" ht="12.75">
      <c r="A21" s="58"/>
      <c r="B21" s="58"/>
      <c r="C21" s="58"/>
      <c r="D21" s="58"/>
      <c r="E21" s="79"/>
    </row>
    <row r="23" spans="1:5" ht="12.75">
      <c r="A23" s="354" t="s">
        <v>319</v>
      </c>
      <c r="B23" s="7"/>
      <c r="C23" s="7"/>
      <c r="D23" s="7"/>
      <c r="E23" s="7"/>
    </row>
    <row r="24" spans="1:5" ht="12.75">
      <c r="A24" s="354" t="s">
        <v>320</v>
      </c>
      <c r="B24" s="7"/>
      <c r="C24" s="7"/>
      <c r="D24" s="7"/>
      <c r="E24" s="7"/>
    </row>
    <row r="25" spans="1:5" ht="12.75">
      <c r="A25" s="354" t="s">
        <v>321</v>
      </c>
      <c r="B25" s="7"/>
      <c r="C25" s="7"/>
      <c r="D25" s="7"/>
      <c r="E25" s="7"/>
    </row>
    <row r="26" spans="1:5" ht="12.75">
      <c r="A26" s="354" t="s">
        <v>309</v>
      </c>
      <c r="B26" s="7"/>
      <c r="C26" s="7"/>
      <c r="D26" s="7"/>
      <c r="E26" s="7"/>
    </row>
    <row r="27" s="7" customFormat="1" ht="12.75">
      <c r="A27" s="7" t="s">
        <v>322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8.xml><?xml version="1.0" encoding="utf-8"?>
<worksheet xmlns="http://schemas.openxmlformats.org/spreadsheetml/2006/main" xmlns:r="http://schemas.openxmlformats.org/officeDocument/2006/relationships">
  <dimension ref="A1:E44"/>
  <sheetViews>
    <sheetView workbookViewId="0" topLeftCell="A1">
      <selection activeCell="A5" sqref="A5"/>
    </sheetView>
  </sheetViews>
  <sheetFormatPr defaultColWidth="9.140625" defaultRowHeight="12.75"/>
  <cols>
    <col min="1" max="1" width="25.8515625" style="0" customWidth="1"/>
    <col min="2" max="5" width="14.140625" style="0" customWidth="1"/>
  </cols>
  <sheetData>
    <row r="1" spans="1:5" ht="15.75">
      <c r="A1" s="1" t="s">
        <v>267</v>
      </c>
      <c r="B1" s="2"/>
      <c r="C1" s="2"/>
      <c r="D1" s="2"/>
      <c r="E1" s="2"/>
    </row>
    <row r="2" spans="1:5" ht="15.75">
      <c r="A2" s="1" t="s">
        <v>268</v>
      </c>
      <c r="B2" s="2"/>
      <c r="C2" s="2"/>
      <c r="D2" s="2"/>
      <c r="E2" s="2"/>
    </row>
    <row r="3" ht="12.75" customHeight="1"/>
    <row r="4" spans="1:5" ht="12.75">
      <c r="A4" s="62" t="s">
        <v>269</v>
      </c>
      <c r="B4" s="2"/>
      <c r="C4" s="2"/>
      <c r="D4" s="2"/>
      <c r="E4" s="2"/>
    </row>
    <row r="5" spans="1:5" ht="12.75" customHeight="1" thickBot="1">
      <c r="A5" s="3"/>
      <c r="B5" s="3"/>
      <c r="C5" s="3"/>
      <c r="D5" s="3"/>
      <c r="E5" s="3"/>
    </row>
    <row r="6" spans="1:5" s="46" customFormat="1" ht="19.5" customHeight="1" thickTop="1">
      <c r="A6" s="123"/>
      <c r="B6" s="124" t="s">
        <v>270</v>
      </c>
      <c r="C6" s="124"/>
      <c r="D6" s="124" t="s">
        <v>271</v>
      </c>
      <c r="E6" s="125"/>
    </row>
    <row r="7" spans="1:5" s="375" customFormat="1" ht="20.25" customHeight="1">
      <c r="A7" s="64" t="s">
        <v>272</v>
      </c>
      <c r="B7" s="64" t="s">
        <v>273</v>
      </c>
      <c r="C7" s="64" t="s">
        <v>274</v>
      </c>
      <c r="D7" s="64" t="s">
        <v>273</v>
      </c>
      <c r="E7" s="126" t="s">
        <v>274</v>
      </c>
    </row>
    <row r="8" spans="1:4" ht="12" customHeight="1">
      <c r="A8" s="47"/>
      <c r="B8" s="47"/>
      <c r="C8" s="47"/>
      <c r="D8" s="47"/>
    </row>
    <row r="9" spans="1:5" ht="12.75">
      <c r="A9" s="309" t="s">
        <v>275</v>
      </c>
      <c r="B9" s="376">
        <v>0.25</v>
      </c>
      <c r="C9" s="376">
        <v>0.15</v>
      </c>
      <c r="D9" s="377" t="s">
        <v>276</v>
      </c>
      <c r="E9" s="378" t="s">
        <v>276</v>
      </c>
    </row>
    <row r="10" spans="1:5" ht="12.75">
      <c r="A10" s="309" t="s">
        <v>277</v>
      </c>
      <c r="B10" s="376">
        <v>0.25</v>
      </c>
      <c r="C10" s="376">
        <v>0.1</v>
      </c>
      <c r="D10" s="377" t="s">
        <v>276</v>
      </c>
      <c r="E10" s="378" t="s">
        <v>276</v>
      </c>
    </row>
    <row r="11" spans="1:5" ht="12.75">
      <c r="A11" s="309" t="s">
        <v>278</v>
      </c>
      <c r="B11" s="150" t="s">
        <v>279</v>
      </c>
      <c r="C11" s="150" t="s">
        <v>280</v>
      </c>
      <c r="D11" s="377" t="s">
        <v>276</v>
      </c>
      <c r="E11" s="378" t="s">
        <v>276</v>
      </c>
    </row>
    <row r="12" spans="1:5" ht="12.75">
      <c r="A12" s="309" t="s">
        <v>281</v>
      </c>
      <c r="B12" s="376">
        <v>0.25</v>
      </c>
      <c r="C12" s="376">
        <v>0.1</v>
      </c>
      <c r="D12" s="377" t="s">
        <v>276</v>
      </c>
      <c r="E12" s="378" t="s">
        <v>276</v>
      </c>
    </row>
    <row r="13" spans="1:5" ht="12.75">
      <c r="A13" s="309" t="s">
        <v>282</v>
      </c>
      <c r="B13" s="376">
        <v>0.5</v>
      </c>
      <c r="C13" s="376">
        <v>0.25</v>
      </c>
      <c r="D13" s="379">
        <v>15</v>
      </c>
      <c r="E13" s="380">
        <v>7.5</v>
      </c>
    </row>
    <row r="14" spans="1:5" ht="12.75">
      <c r="A14" s="309" t="s">
        <v>283</v>
      </c>
      <c r="B14" s="376">
        <v>0.6</v>
      </c>
      <c r="C14" s="376">
        <v>0.25</v>
      </c>
      <c r="D14" s="379">
        <v>15</v>
      </c>
      <c r="E14" s="380">
        <v>7.5</v>
      </c>
    </row>
    <row r="15" spans="1:5" ht="12.75">
      <c r="A15" s="309" t="s">
        <v>284</v>
      </c>
      <c r="B15" s="376">
        <v>0.85</v>
      </c>
      <c r="C15" s="376">
        <v>0.25</v>
      </c>
      <c r="D15" s="379">
        <v>20</v>
      </c>
      <c r="E15" s="380">
        <v>7.5</v>
      </c>
    </row>
    <row r="16" spans="1:5" ht="12.75">
      <c r="A16" s="309" t="s">
        <v>285</v>
      </c>
      <c r="B16" s="381">
        <v>1</v>
      </c>
      <c r="C16" s="376">
        <v>0.5</v>
      </c>
      <c r="D16" s="379">
        <v>25</v>
      </c>
      <c r="E16" s="380">
        <v>12.5</v>
      </c>
    </row>
    <row r="17" spans="1:5" ht="12.75">
      <c r="A17" s="309" t="s">
        <v>286</v>
      </c>
      <c r="B17" s="381">
        <v>1.5</v>
      </c>
      <c r="C17" s="376">
        <v>0.75</v>
      </c>
      <c r="D17" s="379">
        <v>27</v>
      </c>
      <c r="E17" s="380">
        <v>13.5</v>
      </c>
    </row>
    <row r="18" spans="1:5" ht="12.75">
      <c r="A18" s="309" t="s">
        <v>287</v>
      </c>
      <c r="B18" s="381">
        <v>1.75</v>
      </c>
      <c r="C18" s="376">
        <v>0.75</v>
      </c>
      <c r="D18" s="379">
        <v>30</v>
      </c>
      <c r="E18" s="380">
        <v>13.5</v>
      </c>
    </row>
    <row r="19" spans="1:5" ht="12.75">
      <c r="A19" s="309" t="s">
        <v>288</v>
      </c>
      <c r="B19" s="381">
        <v>2</v>
      </c>
      <c r="C19" s="376">
        <v>1</v>
      </c>
      <c r="D19" s="379">
        <v>40</v>
      </c>
      <c r="E19" s="380">
        <v>20</v>
      </c>
    </row>
    <row r="20" spans="1:5" ht="12.75">
      <c r="A20" s="382"/>
      <c r="B20" s="383"/>
      <c r="C20" s="384"/>
      <c r="D20" s="385"/>
      <c r="E20" s="386"/>
    </row>
    <row r="21" ht="12.75" customHeight="1"/>
    <row r="22" s="5" customFormat="1" ht="12.75">
      <c r="A22" s="354" t="s">
        <v>289</v>
      </c>
    </row>
    <row r="23" s="5" customFormat="1" ht="12.75">
      <c r="A23" s="354" t="s">
        <v>290</v>
      </c>
    </row>
    <row r="24" s="5" customFormat="1" ht="12.75">
      <c r="A24" s="355" t="s">
        <v>291</v>
      </c>
    </row>
    <row r="25" ht="12.75">
      <c r="A25" s="7" t="s">
        <v>292</v>
      </c>
    </row>
    <row r="26" ht="12.75">
      <c r="A26" s="7" t="s">
        <v>293</v>
      </c>
    </row>
    <row r="27" ht="12.75">
      <c r="A27" s="7" t="s">
        <v>294</v>
      </c>
    </row>
    <row r="28" s="5" customFormat="1" ht="12.75">
      <c r="A28" s="354" t="s">
        <v>295</v>
      </c>
    </row>
    <row r="29" s="5" customFormat="1" ht="12.75">
      <c r="A29" s="354" t="s">
        <v>296</v>
      </c>
    </row>
    <row r="30" s="5" customFormat="1" ht="12.75">
      <c r="A30" s="355" t="s">
        <v>297</v>
      </c>
    </row>
    <row r="31" s="5" customFormat="1" ht="12.75">
      <c r="A31" s="355" t="s">
        <v>298</v>
      </c>
    </row>
    <row r="32" s="5" customFormat="1" ht="12.75">
      <c r="A32" s="355" t="s">
        <v>299</v>
      </c>
    </row>
    <row r="33" s="5" customFormat="1" ht="12.75">
      <c r="A33" s="355" t="s">
        <v>300</v>
      </c>
    </row>
    <row r="34" s="5" customFormat="1" ht="12.75">
      <c r="A34" s="355" t="s">
        <v>301</v>
      </c>
    </row>
    <row r="35" s="5" customFormat="1" ht="12.75">
      <c r="A35" s="355" t="s">
        <v>302</v>
      </c>
    </row>
    <row r="36" s="5" customFormat="1" ht="12.75">
      <c r="A36" s="355" t="s">
        <v>303</v>
      </c>
    </row>
    <row r="37" s="5" customFormat="1" ht="12.75">
      <c r="A37" s="355" t="s">
        <v>304</v>
      </c>
    </row>
    <row r="38" s="5" customFormat="1" ht="12.75">
      <c r="A38" s="355" t="s">
        <v>305</v>
      </c>
    </row>
    <row r="39" s="5" customFormat="1" ht="12.75">
      <c r="A39" s="355" t="s">
        <v>306</v>
      </c>
    </row>
    <row r="40" s="5" customFormat="1" ht="12.75">
      <c r="A40" s="355" t="s">
        <v>307</v>
      </c>
    </row>
    <row r="41" s="5" customFormat="1" ht="12.75">
      <c r="A41" s="355" t="s">
        <v>308</v>
      </c>
    </row>
    <row r="42" s="5" customFormat="1" ht="12.75">
      <c r="A42" s="354" t="s">
        <v>309</v>
      </c>
    </row>
    <row r="43" ht="12.75">
      <c r="A43" s="7" t="s">
        <v>310</v>
      </c>
    </row>
    <row r="44" ht="12.75">
      <c r="A44" s="7" t="s">
        <v>311</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9.xml><?xml version="1.0" encoding="utf-8"?>
<worksheet xmlns="http://schemas.openxmlformats.org/spreadsheetml/2006/main" xmlns:r="http://schemas.openxmlformats.org/officeDocument/2006/relationships">
  <dimension ref="A1:J24"/>
  <sheetViews>
    <sheetView workbookViewId="0" topLeftCell="A1">
      <selection activeCell="J20" sqref="J20"/>
    </sheetView>
  </sheetViews>
  <sheetFormatPr defaultColWidth="9.140625" defaultRowHeight="12.75"/>
  <cols>
    <col min="2" max="2" width="6.57421875" style="0" customWidth="1"/>
    <col min="3" max="3" width="9.7109375" style="0" customWidth="1"/>
    <col min="4" max="4" width="6.57421875" style="0" customWidth="1"/>
    <col min="5" max="5" width="9.7109375" style="0" customWidth="1"/>
    <col min="7" max="7" width="6.57421875" style="0" customWidth="1"/>
    <col min="8" max="8" width="9.7109375" style="0" customWidth="1"/>
    <col min="9" max="9" width="6.57421875" style="0" customWidth="1"/>
    <col min="10" max="10" width="9.7109375" style="0" customWidth="1"/>
  </cols>
  <sheetData>
    <row r="1" spans="1:10" ht="15.75">
      <c r="A1" s="1" t="s">
        <v>240</v>
      </c>
      <c r="B1" s="2"/>
      <c r="C1" s="2"/>
      <c r="D1" s="2"/>
      <c r="E1" s="2"/>
      <c r="F1" s="2"/>
      <c r="G1" s="2"/>
      <c r="H1" s="2"/>
      <c r="I1" s="2"/>
      <c r="J1" s="2"/>
    </row>
    <row r="2" spans="1:10" ht="15.75">
      <c r="A2" s="1" t="s">
        <v>241</v>
      </c>
      <c r="B2" s="2"/>
      <c r="C2" s="2"/>
      <c r="D2" s="2"/>
      <c r="E2" s="2"/>
      <c r="F2" s="2"/>
      <c r="G2" s="2"/>
      <c r="H2" s="2"/>
      <c r="I2" s="2"/>
      <c r="J2" s="2"/>
    </row>
    <row r="3" spans="1:10" ht="12.75" customHeight="1">
      <c r="A3" s="1"/>
      <c r="B3" s="2"/>
      <c r="C3" s="2"/>
      <c r="D3" s="2"/>
      <c r="E3" s="2"/>
      <c r="F3" s="2"/>
      <c r="G3" s="2"/>
      <c r="H3" s="2"/>
      <c r="I3" s="2"/>
      <c r="J3" s="2"/>
    </row>
    <row r="4" spans="1:10" ht="12.75">
      <c r="A4" s="234" t="s">
        <v>242</v>
      </c>
      <c r="B4" s="2"/>
      <c r="C4" s="2"/>
      <c r="D4" s="2"/>
      <c r="E4" s="2"/>
      <c r="F4" s="2"/>
      <c r="G4" s="2"/>
      <c r="H4" s="2"/>
      <c r="I4" s="2"/>
      <c r="J4" s="2"/>
    </row>
    <row r="5" spans="1:10" ht="12.75">
      <c r="A5" s="234" t="s">
        <v>243</v>
      </c>
      <c r="B5" s="2"/>
      <c r="C5" s="2"/>
      <c r="D5" s="2"/>
      <c r="E5" s="2"/>
      <c r="F5" s="2"/>
      <c r="G5" s="2"/>
      <c r="H5" s="2"/>
      <c r="I5" s="2"/>
      <c r="J5" s="2"/>
    </row>
    <row r="6" spans="1:10" ht="12.75" customHeight="1" thickBot="1">
      <c r="A6" s="3"/>
      <c r="B6" s="3"/>
      <c r="C6" s="3"/>
      <c r="D6" s="3"/>
      <c r="E6" s="3"/>
      <c r="F6" s="3"/>
      <c r="G6" s="3"/>
      <c r="H6" s="3"/>
      <c r="I6" s="3"/>
      <c r="J6" s="3"/>
    </row>
    <row r="7" spans="1:10" ht="45" customHeight="1" thickTop="1">
      <c r="A7" s="63"/>
      <c r="B7" s="357" t="s">
        <v>244</v>
      </c>
      <c r="C7" s="358"/>
      <c r="D7" s="357" t="s">
        <v>245</v>
      </c>
      <c r="E7" s="359"/>
      <c r="F7" s="360"/>
      <c r="G7" s="357" t="s">
        <v>244</v>
      </c>
      <c r="H7" s="361"/>
      <c r="I7" s="357" t="s">
        <v>246</v>
      </c>
      <c r="J7" s="258"/>
    </row>
    <row r="8" spans="1:10" s="46" customFormat="1" ht="45" customHeight="1">
      <c r="A8" s="43" t="s">
        <v>247</v>
      </c>
      <c r="B8" s="362" t="s">
        <v>248</v>
      </c>
      <c r="C8" s="65" t="s">
        <v>249</v>
      </c>
      <c r="D8" s="65" t="s">
        <v>248</v>
      </c>
      <c r="E8" s="363" t="s">
        <v>249</v>
      </c>
      <c r="F8" s="43" t="s">
        <v>250</v>
      </c>
      <c r="G8" s="362" t="s">
        <v>251</v>
      </c>
      <c r="H8" s="65" t="s">
        <v>249</v>
      </c>
      <c r="I8" s="65" t="s">
        <v>251</v>
      </c>
      <c r="J8" s="364" t="s">
        <v>249</v>
      </c>
    </row>
    <row r="9" spans="1:10" ht="12.75">
      <c r="A9" s="47"/>
      <c r="B9" s="47"/>
      <c r="C9" s="47"/>
      <c r="D9" s="47"/>
      <c r="E9" s="165"/>
      <c r="F9" s="47"/>
      <c r="G9" s="47"/>
      <c r="H9" s="47"/>
      <c r="I9" s="47"/>
      <c r="J9" s="48"/>
    </row>
    <row r="10" spans="1:10" ht="12.75">
      <c r="A10" s="168" t="s">
        <v>252</v>
      </c>
      <c r="B10" s="365">
        <v>6</v>
      </c>
      <c r="C10" s="128">
        <v>244555</v>
      </c>
      <c r="D10" s="366" t="s">
        <v>1107</v>
      </c>
      <c r="E10" s="367" t="s">
        <v>1107</v>
      </c>
      <c r="F10" s="168" t="s">
        <v>253</v>
      </c>
      <c r="G10" s="365">
        <v>6</v>
      </c>
      <c r="H10" s="368">
        <v>369327</v>
      </c>
      <c r="I10" s="369">
        <v>6.5</v>
      </c>
      <c r="J10" s="370">
        <v>20850</v>
      </c>
    </row>
    <row r="11" spans="1:10" ht="12.75">
      <c r="A11" s="168" t="s">
        <v>254</v>
      </c>
      <c r="B11" s="365">
        <v>6</v>
      </c>
      <c r="C11" s="128">
        <v>285139</v>
      </c>
      <c r="D11" s="366" t="s">
        <v>1107</v>
      </c>
      <c r="E11" s="367" t="s">
        <v>1107</v>
      </c>
      <c r="F11" s="168" t="s">
        <v>1181</v>
      </c>
      <c r="G11" s="365">
        <v>6</v>
      </c>
      <c r="H11" s="371" t="s">
        <v>1107</v>
      </c>
      <c r="I11" s="369">
        <v>6.5</v>
      </c>
      <c r="J11" s="370">
        <v>19763</v>
      </c>
    </row>
    <row r="12" spans="1:10" ht="12.75">
      <c r="A12" s="168" t="s">
        <v>255</v>
      </c>
      <c r="B12" s="365">
        <v>6</v>
      </c>
      <c r="C12" s="128">
        <v>296391</v>
      </c>
      <c r="D12" s="366" t="s">
        <v>1107</v>
      </c>
      <c r="E12" s="367" t="s">
        <v>1107</v>
      </c>
      <c r="F12" s="168" t="s">
        <v>1183</v>
      </c>
      <c r="G12" s="365">
        <v>6</v>
      </c>
      <c r="H12" s="368">
        <v>281161</v>
      </c>
      <c r="I12" s="369">
        <v>7</v>
      </c>
      <c r="J12" s="370">
        <v>14733</v>
      </c>
    </row>
    <row r="13" spans="1:10" ht="12.75">
      <c r="A13" s="168" t="s">
        <v>256</v>
      </c>
      <c r="B13" s="365">
        <v>6</v>
      </c>
      <c r="C13" s="368">
        <v>308910</v>
      </c>
      <c r="D13" s="366" t="s">
        <v>1107</v>
      </c>
      <c r="E13" s="367" t="s">
        <v>1107</v>
      </c>
      <c r="F13" s="168" t="s">
        <v>1185</v>
      </c>
      <c r="G13" s="371" t="s">
        <v>1107</v>
      </c>
      <c r="H13" s="371" t="s">
        <v>1107</v>
      </c>
      <c r="I13" s="369">
        <v>7</v>
      </c>
      <c r="J13" s="370">
        <v>13962</v>
      </c>
    </row>
    <row r="14" spans="1:10" ht="12.75">
      <c r="A14" s="168" t="s">
        <v>257</v>
      </c>
      <c r="B14" s="365">
        <v>6</v>
      </c>
      <c r="C14" s="368">
        <v>316079</v>
      </c>
      <c r="D14" s="366" t="s">
        <v>1107</v>
      </c>
      <c r="E14" s="367" t="s">
        <v>1107</v>
      </c>
      <c r="F14" s="168" t="s">
        <v>1187</v>
      </c>
      <c r="G14" s="371" t="s">
        <v>1107</v>
      </c>
      <c r="H14" s="371" t="s">
        <v>1107</v>
      </c>
      <c r="I14" s="369">
        <v>7</v>
      </c>
      <c r="J14" s="370">
        <v>14982</v>
      </c>
    </row>
    <row r="15" spans="1:10" ht="12.75">
      <c r="A15" s="168" t="s">
        <v>258</v>
      </c>
      <c r="B15" s="365">
        <v>6</v>
      </c>
      <c r="C15" s="368">
        <v>385261</v>
      </c>
      <c r="D15" s="366" t="s">
        <v>1107</v>
      </c>
      <c r="E15" s="367" t="s">
        <v>1107</v>
      </c>
      <c r="F15" s="168" t="s">
        <v>1180</v>
      </c>
      <c r="G15" s="371" t="s">
        <v>1107</v>
      </c>
      <c r="H15" s="371" t="s">
        <v>1107</v>
      </c>
      <c r="I15" s="369">
        <v>7</v>
      </c>
      <c r="J15" s="370">
        <v>17882</v>
      </c>
    </row>
    <row r="16" spans="1:10" ht="12.75">
      <c r="A16" s="168" t="s">
        <v>259</v>
      </c>
      <c r="B16" s="365">
        <v>6</v>
      </c>
      <c r="C16" s="128">
        <v>388484</v>
      </c>
      <c r="D16" s="372" t="s">
        <v>1107</v>
      </c>
      <c r="E16" s="367" t="s">
        <v>1107</v>
      </c>
      <c r="F16" s="168" t="s">
        <v>1182</v>
      </c>
      <c r="G16" s="371" t="s">
        <v>1107</v>
      </c>
      <c r="H16" s="371" t="s">
        <v>1107</v>
      </c>
      <c r="I16" s="369">
        <v>7</v>
      </c>
      <c r="J16" s="370">
        <v>15970</v>
      </c>
    </row>
    <row r="17" spans="1:10" ht="12.75">
      <c r="A17" s="168" t="s">
        <v>260</v>
      </c>
      <c r="B17" s="365">
        <v>6</v>
      </c>
      <c r="C17" s="128">
        <v>390862</v>
      </c>
      <c r="D17" s="369">
        <v>5</v>
      </c>
      <c r="E17" s="373" t="s">
        <v>261</v>
      </c>
      <c r="F17" s="168" t="s">
        <v>1184</v>
      </c>
      <c r="G17" s="371" t="s">
        <v>1107</v>
      </c>
      <c r="H17" s="371" t="s">
        <v>1107</v>
      </c>
      <c r="I17" s="369">
        <v>7</v>
      </c>
      <c r="J17" s="370">
        <v>15013</v>
      </c>
    </row>
    <row r="18" spans="1:10" ht="12.75">
      <c r="A18" s="168" t="s">
        <v>262</v>
      </c>
      <c r="B18" s="365">
        <v>6</v>
      </c>
      <c r="C18" s="128">
        <v>447211</v>
      </c>
      <c r="D18" s="369">
        <v>6.5</v>
      </c>
      <c r="E18" s="374">
        <v>16704</v>
      </c>
      <c r="F18" s="168" t="s">
        <v>1186</v>
      </c>
      <c r="G18" s="371" t="s">
        <v>1107</v>
      </c>
      <c r="H18" s="371" t="s">
        <v>1107</v>
      </c>
      <c r="I18" s="369">
        <v>7</v>
      </c>
      <c r="J18" s="370">
        <v>16069</v>
      </c>
    </row>
    <row r="19" spans="1:10" ht="12.75">
      <c r="A19" s="168" t="s">
        <v>263</v>
      </c>
      <c r="B19" s="365">
        <v>6</v>
      </c>
      <c r="C19" s="368">
        <v>418099</v>
      </c>
      <c r="D19" s="369">
        <v>6.5</v>
      </c>
      <c r="E19" s="374">
        <v>19678</v>
      </c>
      <c r="F19" s="168" t="s">
        <v>1188</v>
      </c>
      <c r="G19" s="371" t="s">
        <v>1107</v>
      </c>
      <c r="H19" s="371" t="s">
        <v>1107</v>
      </c>
      <c r="I19" s="369">
        <v>7</v>
      </c>
      <c r="J19" s="370">
        <v>14869</v>
      </c>
    </row>
    <row r="20" spans="1:10" ht="12.75">
      <c r="A20" s="58"/>
      <c r="B20" s="58"/>
      <c r="C20" s="58"/>
      <c r="D20" s="58"/>
      <c r="E20" s="189"/>
      <c r="F20" s="58"/>
      <c r="G20" s="58"/>
      <c r="H20" s="58"/>
      <c r="I20" s="58"/>
      <c r="J20" s="60"/>
    </row>
    <row r="22" ht="12.75">
      <c r="A22" s="354" t="s">
        <v>264</v>
      </c>
    </row>
    <row r="23" ht="12.75">
      <c r="A23" s="354" t="s">
        <v>265</v>
      </c>
    </row>
    <row r="24" spans="1:3" ht="12.75">
      <c r="A24" s="354" t="s">
        <v>266</v>
      </c>
      <c r="B24" s="7"/>
      <c r="C24" s="7"/>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xml><?xml version="1.0" encoding="utf-8"?>
<worksheet xmlns="http://schemas.openxmlformats.org/spreadsheetml/2006/main" xmlns:r="http://schemas.openxmlformats.org/officeDocument/2006/relationships">
  <dimension ref="A1:D49"/>
  <sheetViews>
    <sheetView workbookViewId="0" topLeftCell="A17">
      <selection activeCell="A2" sqref="A2"/>
    </sheetView>
  </sheetViews>
  <sheetFormatPr defaultColWidth="9.140625" defaultRowHeight="12.75"/>
  <cols>
    <col min="1" max="1" width="28.28125" style="0" customWidth="1"/>
    <col min="2" max="2" width="10.7109375" style="0" customWidth="1"/>
    <col min="3" max="3" width="32.7109375" style="0" customWidth="1"/>
    <col min="4" max="4" width="10.7109375" style="0" customWidth="1"/>
  </cols>
  <sheetData>
    <row r="1" spans="1:4" s="99" customFormat="1" ht="15.75">
      <c r="A1" s="342" t="s">
        <v>829</v>
      </c>
      <c r="B1" s="343"/>
      <c r="C1" s="343"/>
      <c r="D1" s="343"/>
    </row>
    <row r="2" spans="1:4" s="99" customFormat="1" ht="12.75" customHeight="1" thickBot="1">
      <c r="A2" s="403"/>
      <c r="B2" s="403"/>
      <c r="C2" s="403"/>
      <c r="D2" s="403"/>
    </row>
    <row r="3" spans="1:4" s="548" customFormat="1" ht="34.5" customHeight="1" thickTop="1">
      <c r="A3" s="43" t="s">
        <v>830</v>
      </c>
      <c r="B3" s="9" t="s">
        <v>831</v>
      </c>
      <c r="C3" s="656" t="s">
        <v>830</v>
      </c>
      <c r="D3" s="657" t="s">
        <v>831</v>
      </c>
    </row>
    <row r="4" spans="1:4" ht="12.75">
      <c r="A4" s="47"/>
      <c r="B4" s="658"/>
      <c r="C4" s="47"/>
      <c r="D4" s="659"/>
    </row>
    <row r="5" spans="1:4" ht="12.75">
      <c r="A5" s="157" t="s">
        <v>832</v>
      </c>
      <c r="B5" s="658"/>
      <c r="C5" s="660" t="s">
        <v>833</v>
      </c>
      <c r="D5" s="659"/>
    </row>
    <row r="6" spans="1:4" ht="12.75">
      <c r="A6" s="309"/>
      <c r="B6" s="658"/>
      <c r="C6" s="168"/>
      <c r="D6" s="659"/>
    </row>
    <row r="7" spans="1:4" ht="12.75">
      <c r="A7" s="309" t="s">
        <v>834</v>
      </c>
      <c r="B7" s="661">
        <v>2</v>
      </c>
      <c r="C7" s="576" t="s">
        <v>835</v>
      </c>
      <c r="D7" s="146">
        <v>19.5</v>
      </c>
    </row>
    <row r="8" spans="1:4" ht="12.75">
      <c r="A8" s="309" t="s">
        <v>836</v>
      </c>
      <c r="B8" s="661">
        <v>28.4</v>
      </c>
      <c r="C8" s="576" t="s">
        <v>837</v>
      </c>
      <c r="D8" s="146">
        <v>16.5</v>
      </c>
    </row>
    <row r="9" spans="1:4" ht="12.75">
      <c r="A9" s="309" t="s">
        <v>838</v>
      </c>
      <c r="B9" s="661">
        <v>39.3</v>
      </c>
      <c r="C9" s="576" t="s">
        <v>839</v>
      </c>
      <c r="D9" s="146">
        <v>8</v>
      </c>
    </row>
    <row r="10" spans="1:4" ht="12.75">
      <c r="A10" s="309" t="s">
        <v>840</v>
      </c>
      <c r="B10" s="661">
        <v>52.4</v>
      </c>
      <c r="C10" s="576" t="s">
        <v>841</v>
      </c>
      <c r="D10" s="146">
        <v>27.6</v>
      </c>
    </row>
    <row r="11" spans="1:4" ht="12.75">
      <c r="A11" s="309" t="s">
        <v>842</v>
      </c>
      <c r="B11" s="661">
        <v>30.7</v>
      </c>
      <c r="C11" s="576" t="s">
        <v>843</v>
      </c>
      <c r="D11" s="146">
        <v>11.5</v>
      </c>
    </row>
    <row r="12" spans="1:4" ht="12.75">
      <c r="A12" s="309" t="s">
        <v>844</v>
      </c>
      <c r="B12" s="661">
        <v>123</v>
      </c>
      <c r="C12" s="168"/>
      <c r="D12" s="146"/>
    </row>
    <row r="13" spans="1:4" ht="12.75">
      <c r="A13" s="309" t="s">
        <v>845</v>
      </c>
      <c r="B13" s="661">
        <v>84</v>
      </c>
      <c r="C13" s="660" t="s">
        <v>846</v>
      </c>
      <c r="D13" s="146"/>
    </row>
    <row r="14" spans="1:4" ht="12.75">
      <c r="A14" s="309" t="s">
        <v>847</v>
      </c>
      <c r="B14" s="661">
        <v>98.1</v>
      </c>
      <c r="C14" s="168"/>
      <c r="D14" s="146"/>
    </row>
    <row r="15" spans="1:4" ht="12.75">
      <c r="A15" s="309" t="s">
        <v>848</v>
      </c>
      <c r="B15" s="661">
        <v>60.9</v>
      </c>
      <c r="C15" s="576" t="s">
        <v>849</v>
      </c>
      <c r="D15" s="146">
        <v>1.5</v>
      </c>
    </row>
    <row r="16" spans="1:4" ht="12.75">
      <c r="A16" s="309" t="s">
        <v>850</v>
      </c>
      <c r="B16" s="661">
        <v>55.7</v>
      </c>
      <c r="C16" s="576" t="s">
        <v>851</v>
      </c>
      <c r="D16" s="146">
        <v>3.2</v>
      </c>
    </row>
    <row r="17" spans="1:4" ht="12.75">
      <c r="A17" s="309" t="s">
        <v>852</v>
      </c>
      <c r="B17" s="661">
        <v>89.6</v>
      </c>
      <c r="C17" s="576" t="s">
        <v>853</v>
      </c>
      <c r="D17" s="146">
        <v>3.2</v>
      </c>
    </row>
    <row r="18" spans="1:4" ht="12.75">
      <c r="A18" s="309" t="s">
        <v>854</v>
      </c>
      <c r="B18" s="661">
        <v>67.5</v>
      </c>
      <c r="C18" s="576" t="s">
        <v>855</v>
      </c>
      <c r="D18" s="146">
        <v>21.2</v>
      </c>
    </row>
    <row r="19" spans="1:4" ht="12.75">
      <c r="A19" s="309" t="s">
        <v>856</v>
      </c>
      <c r="B19" s="661">
        <v>20.2</v>
      </c>
      <c r="C19" s="576" t="s">
        <v>857</v>
      </c>
      <c r="D19" s="146">
        <v>16</v>
      </c>
    </row>
    <row r="20" spans="1:4" ht="12.75">
      <c r="A20" s="309" t="s">
        <v>858</v>
      </c>
      <c r="B20" s="661">
        <v>10</v>
      </c>
      <c r="C20" s="576" t="s">
        <v>859</v>
      </c>
      <c r="D20" s="146">
        <v>13</v>
      </c>
    </row>
    <row r="21" spans="1:4" ht="12.75">
      <c r="A21" s="309" t="s">
        <v>860</v>
      </c>
      <c r="B21" s="661">
        <v>17.3</v>
      </c>
      <c r="C21" s="576" t="s">
        <v>861</v>
      </c>
      <c r="D21" s="146">
        <v>12</v>
      </c>
    </row>
    <row r="22" spans="1:4" ht="12.75">
      <c r="A22" s="309" t="s">
        <v>862</v>
      </c>
      <c r="B22" s="661">
        <v>34.3</v>
      </c>
      <c r="C22" s="576" t="s">
        <v>863</v>
      </c>
      <c r="D22" s="146">
        <v>38</v>
      </c>
    </row>
    <row r="23" spans="1:4" ht="12.75">
      <c r="A23" s="309" t="s">
        <v>864</v>
      </c>
      <c r="B23" s="661">
        <v>7.3</v>
      </c>
      <c r="C23" s="576" t="s">
        <v>865</v>
      </c>
      <c r="D23" s="146">
        <v>48</v>
      </c>
    </row>
    <row r="24" spans="1:4" ht="12.75">
      <c r="A24" s="309" t="s">
        <v>866</v>
      </c>
      <c r="B24" s="661">
        <v>5.7</v>
      </c>
      <c r="C24" s="576" t="s">
        <v>867</v>
      </c>
      <c r="D24" s="146">
        <v>43.4</v>
      </c>
    </row>
    <row r="25" spans="1:4" ht="12.75">
      <c r="A25" s="309"/>
      <c r="B25" s="661"/>
      <c r="C25" s="576" t="s">
        <v>868</v>
      </c>
      <c r="D25" s="146">
        <v>43.7</v>
      </c>
    </row>
    <row r="26" spans="1:4" ht="12.75">
      <c r="A26" s="157" t="s">
        <v>869</v>
      </c>
      <c r="B26" s="661"/>
      <c r="C26" s="576" t="s">
        <v>870</v>
      </c>
      <c r="D26" s="146">
        <v>23</v>
      </c>
    </row>
    <row r="27" spans="1:4" ht="12.75">
      <c r="A27" s="309"/>
      <c r="B27" s="661"/>
      <c r="C27" s="576" t="s">
        <v>871</v>
      </c>
      <c r="D27" s="146">
        <v>8</v>
      </c>
    </row>
    <row r="28" spans="1:4" ht="12.75">
      <c r="A28" s="309" t="s">
        <v>872</v>
      </c>
      <c r="B28" s="661">
        <v>2.3</v>
      </c>
      <c r="C28" s="576" t="s">
        <v>873</v>
      </c>
      <c r="D28" s="146">
        <v>6.5</v>
      </c>
    </row>
    <row r="29" spans="1:4" ht="12.75">
      <c r="A29" s="309" t="s">
        <v>874</v>
      </c>
      <c r="B29" s="661">
        <v>4.2</v>
      </c>
      <c r="C29" s="576" t="s">
        <v>875</v>
      </c>
      <c r="D29" s="146">
        <v>3.2</v>
      </c>
    </row>
    <row r="30" spans="1:4" ht="12.75">
      <c r="A30" s="309" t="s">
        <v>876</v>
      </c>
      <c r="B30" s="661">
        <v>53.2</v>
      </c>
      <c r="C30" s="576" t="s">
        <v>877</v>
      </c>
      <c r="D30" s="146">
        <v>8</v>
      </c>
    </row>
    <row r="31" spans="1:4" ht="12.75">
      <c r="A31" s="309" t="s">
        <v>878</v>
      </c>
      <c r="B31" s="661">
        <v>59.8</v>
      </c>
      <c r="C31" s="576" t="s">
        <v>879</v>
      </c>
      <c r="D31" s="146">
        <v>32.6</v>
      </c>
    </row>
    <row r="32" spans="1:4" ht="12.75">
      <c r="A32" s="309" t="s">
        <v>880</v>
      </c>
      <c r="B32" s="661">
        <v>38.2</v>
      </c>
      <c r="C32" s="576" t="s">
        <v>881</v>
      </c>
      <c r="D32" s="146">
        <v>99.5</v>
      </c>
    </row>
    <row r="33" spans="1:4" ht="12.75">
      <c r="A33" s="309" t="s">
        <v>882</v>
      </c>
      <c r="B33" s="661">
        <v>17.9</v>
      </c>
      <c r="C33" s="576" t="s">
        <v>883</v>
      </c>
      <c r="D33" s="146">
        <v>81.6</v>
      </c>
    </row>
    <row r="34" spans="1:4" ht="12.75">
      <c r="A34" s="309" t="s">
        <v>884</v>
      </c>
      <c r="B34" s="661">
        <v>38</v>
      </c>
      <c r="C34" s="168"/>
      <c r="D34" s="146"/>
    </row>
    <row r="35" spans="1:4" ht="12.75">
      <c r="A35" s="309" t="s">
        <v>885</v>
      </c>
      <c r="B35" s="661">
        <v>20.9</v>
      </c>
      <c r="C35" s="660" t="s">
        <v>886</v>
      </c>
      <c r="D35" s="146"/>
    </row>
    <row r="36" spans="1:4" ht="12.75">
      <c r="A36" s="309" t="s">
        <v>887</v>
      </c>
      <c r="B36" s="661">
        <v>8.2</v>
      </c>
      <c r="C36" s="168"/>
      <c r="D36" s="146"/>
    </row>
    <row r="37" spans="1:4" ht="12.75">
      <c r="A37" s="309" t="s">
        <v>888</v>
      </c>
      <c r="B37" s="661">
        <v>32.4</v>
      </c>
      <c r="C37" s="576" t="s">
        <v>889</v>
      </c>
      <c r="D37" s="146">
        <v>38.2</v>
      </c>
    </row>
    <row r="38" spans="1:4" ht="12.75">
      <c r="A38" s="309" t="s">
        <v>890</v>
      </c>
      <c r="B38" s="661">
        <v>8.9</v>
      </c>
      <c r="C38" s="576" t="s">
        <v>891</v>
      </c>
      <c r="D38" s="146">
        <v>5.9</v>
      </c>
    </row>
    <row r="39" spans="1:4" ht="12.75">
      <c r="A39" s="309" t="s">
        <v>892</v>
      </c>
      <c r="B39" s="661">
        <v>3.7</v>
      </c>
      <c r="C39" s="576" t="s">
        <v>893</v>
      </c>
      <c r="D39" s="146">
        <v>2</v>
      </c>
    </row>
    <row r="40" spans="1:4" ht="12.75">
      <c r="A40" s="309"/>
      <c r="B40" s="661"/>
      <c r="C40" s="576" t="s">
        <v>894</v>
      </c>
      <c r="D40" s="146">
        <v>11.9</v>
      </c>
    </row>
    <row r="41" spans="1:4" ht="12.75">
      <c r="A41" s="157" t="s">
        <v>895</v>
      </c>
      <c r="B41" s="661"/>
      <c r="C41" s="576" t="s">
        <v>896</v>
      </c>
      <c r="D41" s="146">
        <v>32.9</v>
      </c>
    </row>
    <row r="42" spans="1:4" ht="12.75">
      <c r="A42" s="309"/>
      <c r="B42" s="661"/>
      <c r="C42" s="576" t="s">
        <v>897</v>
      </c>
      <c r="D42" s="146">
        <v>44.6</v>
      </c>
    </row>
    <row r="43" spans="1:4" ht="12.75">
      <c r="A43" s="309" t="s">
        <v>898</v>
      </c>
      <c r="B43" s="661">
        <v>3.1</v>
      </c>
      <c r="C43" s="576" t="s">
        <v>899</v>
      </c>
      <c r="D43" s="146">
        <v>36.8</v>
      </c>
    </row>
    <row r="44" spans="1:4" ht="12.75">
      <c r="A44" s="309" t="s">
        <v>900</v>
      </c>
      <c r="B44" s="661">
        <v>7.5</v>
      </c>
      <c r="C44" s="576" t="s">
        <v>901</v>
      </c>
      <c r="D44" s="146">
        <v>40.7</v>
      </c>
    </row>
    <row r="45" spans="1:4" ht="12.75">
      <c r="A45" s="522"/>
      <c r="B45" s="662"/>
      <c r="C45" s="522"/>
      <c r="D45" s="663"/>
    </row>
    <row r="46" ht="12" customHeight="1"/>
    <row r="47" ht="12.75">
      <c r="A47" s="354" t="s">
        <v>902</v>
      </c>
    </row>
    <row r="48" ht="12.75">
      <c r="A48" s="355" t="s">
        <v>903</v>
      </c>
    </row>
    <row r="49" ht="12.75">
      <c r="A49" s="354" t="s">
        <v>485</v>
      </c>
    </row>
  </sheetData>
  <printOptions horizontalCentered="1"/>
  <pageMargins left="1" right="1" top="1" bottom="1" header="0.5" footer="0.5"/>
  <pageSetup horizontalDpi="300" verticalDpi="300" orientation="portrait" r:id="rId1"/>
  <headerFooter alignWithMargins="0">
    <oddFooter>&amp;L&amp;"Arial,Italic"&amp;9      The State of Hawaii Data Book 2006
&amp;R&amp;9http://www.hawaii.gov/dbedt/</oddFooter>
  </headerFooter>
</worksheet>
</file>

<file path=xl/worksheets/sheet30.xml><?xml version="1.0" encoding="utf-8"?>
<worksheet xmlns="http://schemas.openxmlformats.org/spreadsheetml/2006/main" xmlns:r="http://schemas.openxmlformats.org/officeDocument/2006/relationships">
  <dimension ref="A1:G44"/>
  <sheetViews>
    <sheetView workbookViewId="0" topLeftCell="A1">
      <selection activeCell="A3" sqref="A3"/>
    </sheetView>
  </sheetViews>
  <sheetFormatPr defaultColWidth="9.140625" defaultRowHeight="12.75"/>
  <cols>
    <col min="1" max="1" width="13.7109375" style="0" customWidth="1"/>
    <col min="2" max="7" width="11.421875" style="0" customWidth="1"/>
  </cols>
  <sheetData>
    <row r="1" spans="1:7" ht="15.75">
      <c r="A1" s="341" t="s">
        <v>224</v>
      </c>
      <c r="B1" s="342"/>
      <c r="C1" s="343"/>
      <c r="D1" s="343"/>
      <c r="E1" s="343"/>
      <c r="F1" s="343"/>
      <c r="G1" s="2"/>
    </row>
    <row r="2" spans="1:7" ht="15.75">
      <c r="A2" s="341" t="s">
        <v>225</v>
      </c>
      <c r="B2" s="2"/>
      <c r="C2" s="2"/>
      <c r="D2" s="2"/>
      <c r="E2" s="2"/>
      <c r="F2" s="2"/>
      <c r="G2" s="2"/>
    </row>
    <row r="3" spans="1:7" ht="12.75" customHeight="1">
      <c r="A3" s="341"/>
      <c r="B3" s="2"/>
      <c r="C3" s="2"/>
      <c r="D3" s="2"/>
      <c r="E3" s="2"/>
      <c r="F3" s="2"/>
      <c r="G3" s="2"/>
    </row>
    <row r="4" spans="1:7" ht="12.75" customHeight="1">
      <c r="A4" s="233" t="s">
        <v>226</v>
      </c>
      <c r="B4" s="2"/>
      <c r="C4" s="2"/>
      <c r="D4" s="2"/>
      <c r="E4" s="2"/>
      <c r="F4" s="2"/>
      <c r="G4" s="2"/>
    </row>
    <row r="5" spans="1:7" ht="12.75" customHeight="1" thickBot="1">
      <c r="A5" s="163"/>
      <c r="B5" s="3"/>
      <c r="C5" s="3"/>
      <c r="D5" s="3"/>
      <c r="E5" s="3"/>
      <c r="F5" s="3"/>
      <c r="G5" s="3"/>
    </row>
    <row r="6" spans="1:7" s="67" customFormat="1" ht="24" customHeight="1" thickTop="1">
      <c r="A6" s="123"/>
      <c r="B6" s="124" t="s">
        <v>227</v>
      </c>
      <c r="C6" s="124"/>
      <c r="D6" s="124"/>
      <c r="E6" s="124"/>
      <c r="F6" s="124" t="s">
        <v>228</v>
      </c>
      <c r="G6" s="125"/>
    </row>
    <row r="7" spans="1:7" s="67" customFormat="1" ht="23.25" customHeight="1">
      <c r="A7" s="123"/>
      <c r="B7" s="124" t="s">
        <v>229</v>
      </c>
      <c r="C7" s="124"/>
      <c r="D7" s="123"/>
      <c r="E7" s="123"/>
      <c r="F7" s="123"/>
      <c r="G7" s="178"/>
    </row>
    <row r="8" spans="1:7" s="46" customFormat="1" ht="34.5" customHeight="1">
      <c r="A8" s="43" t="s">
        <v>1259</v>
      </c>
      <c r="B8" s="43" t="s">
        <v>230</v>
      </c>
      <c r="C8" s="43" t="s">
        <v>190</v>
      </c>
      <c r="D8" s="43" t="s">
        <v>191</v>
      </c>
      <c r="E8" s="43" t="s">
        <v>231</v>
      </c>
      <c r="F8" s="43" t="s">
        <v>232</v>
      </c>
      <c r="G8" s="9" t="s">
        <v>233</v>
      </c>
    </row>
    <row r="9" spans="1:6" ht="12.75">
      <c r="A9" s="47"/>
      <c r="B9" s="47"/>
      <c r="C9" s="47"/>
      <c r="D9" s="47"/>
      <c r="E9" s="47"/>
      <c r="F9" s="47"/>
    </row>
    <row r="10" spans="1:6" ht="12.75">
      <c r="A10" s="344">
        <v>2004</v>
      </c>
      <c r="B10" s="47"/>
      <c r="C10" s="47"/>
      <c r="D10" s="47"/>
      <c r="E10" s="47"/>
      <c r="F10" s="47"/>
    </row>
    <row r="11" spans="1:6" ht="12.75">
      <c r="A11" s="344"/>
      <c r="B11" s="47"/>
      <c r="C11" s="47"/>
      <c r="D11" s="47"/>
      <c r="E11" s="47"/>
      <c r="F11" s="47"/>
    </row>
    <row r="12" spans="1:7" ht="12.75">
      <c r="A12" s="101" t="s">
        <v>1287</v>
      </c>
      <c r="B12" s="345">
        <v>9</v>
      </c>
      <c r="C12" s="345">
        <v>7</v>
      </c>
      <c r="D12" s="345">
        <v>6</v>
      </c>
      <c r="E12" s="346" t="s">
        <v>1124</v>
      </c>
      <c r="F12" s="346" t="s">
        <v>930</v>
      </c>
      <c r="G12" s="347">
        <v>6</v>
      </c>
    </row>
    <row r="13" spans="1:7" ht="12.75">
      <c r="A13" s="47"/>
      <c r="B13" s="348"/>
      <c r="C13" s="348"/>
      <c r="D13" s="348"/>
      <c r="E13" s="349"/>
      <c r="F13" s="349"/>
      <c r="G13" s="350"/>
    </row>
    <row r="14" spans="1:7" ht="12.75">
      <c r="A14" s="309" t="s">
        <v>909</v>
      </c>
      <c r="B14" s="348">
        <v>2</v>
      </c>
      <c r="C14" s="348">
        <v>2</v>
      </c>
      <c r="D14" s="348">
        <v>1</v>
      </c>
      <c r="E14" s="351" t="s">
        <v>930</v>
      </c>
      <c r="F14" s="351" t="s">
        <v>930</v>
      </c>
      <c r="G14" s="350">
        <v>5</v>
      </c>
    </row>
    <row r="15" spans="1:7" ht="12.75">
      <c r="A15" s="309" t="s">
        <v>1242</v>
      </c>
      <c r="B15" s="348">
        <v>2</v>
      </c>
      <c r="C15" s="348">
        <v>1</v>
      </c>
      <c r="D15" s="351" t="s">
        <v>930</v>
      </c>
      <c r="E15" s="351" t="s">
        <v>930</v>
      </c>
      <c r="F15" s="351" t="s">
        <v>930</v>
      </c>
      <c r="G15" s="352" t="s">
        <v>930</v>
      </c>
    </row>
    <row r="16" spans="1:7" ht="12.75">
      <c r="A16" s="309" t="s">
        <v>1270</v>
      </c>
      <c r="B16" s="351" t="s">
        <v>930</v>
      </c>
      <c r="C16" s="351" t="s">
        <v>930</v>
      </c>
      <c r="D16" s="351" t="s">
        <v>930</v>
      </c>
      <c r="E16" s="351" t="s">
        <v>930</v>
      </c>
      <c r="F16" s="351" t="s">
        <v>930</v>
      </c>
      <c r="G16" s="352" t="s">
        <v>930</v>
      </c>
    </row>
    <row r="17" spans="1:7" ht="12.75">
      <c r="A17" s="309" t="s">
        <v>1241</v>
      </c>
      <c r="B17" s="353">
        <v>1</v>
      </c>
      <c r="C17" s="351" t="s">
        <v>930</v>
      </c>
      <c r="D17" s="351" t="s">
        <v>930</v>
      </c>
      <c r="E17" s="351" t="s">
        <v>930</v>
      </c>
      <c r="F17" s="351" t="s">
        <v>930</v>
      </c>
      <c r="G17" s="352" t="s">
        <v>930</v>
      </c>
    </row>
    <row r="18" spans="1:7" ht="12.75">
      <c r="A18" s="309" t="s">
        <v>1244</v>
      </c>
      <c r="B18" s="348">
        <v>1</v>
      </c>
      <c r="C18" s="348">
        <v>1</v>
      </c>
      <c r="D18" s="351" t="s">
        <v>930</v>
      </c>
      <c r="E18" s="351" t="s">
        <v>930</v>
      </c>
      <c r="F18" s="351" t="s">
        <v>930</v>
      </c>
      <c r="G18" s="352" t="s">
        <v>930</v>
      </c>
    </row>
    <row r="19" spans="1:7" ht="12.75">
      <c r="A19" s="309" t="s">
        <v>1245</v>
      </c>
      <c r="B19" s="348">
        <v>1</v>
      </c>
      <c r="C19" s="348">
        <v>2</v>
      </c>
      <c r="D19" s="348">
        <v>4</v>
      </c>
      <c r="E19" s="351" t="s">
        <v>930</v>
      </c>
      <c r="F19" s="351" t="s">
        <v>930</v>
      </c>
      <c r="G19" s="350">
        <v>1</v>
      </c>
    </row>
    <row r="20" spans="1:7" ht="12.75">
      <c r="A20" s="309" t="s">
        <v>1240</v>
      </c>
      <c r="B20" s="348">
        <v>1</v>
      </c>
      <c r="C20" s="348">
        <v>1</v>
      </c>
      <c r="D20" s="351" t="s">
        <v>1124</v>
      </c>
      <c r="E20" s="351" t="s">
        <v>1124</v>
      </c>
      <c r="F20" s="351" t="s">
        <v>930</v>
      </c>
      <c r="G20" s="352" t="s">
        <v>930</v>
      </c>
    </row>
    <row r="21" spans="1:7" ht="12.75">
      <c r="A21" s="309" t="s">
        <v>1271</v>
      </c>
      <c r="B21" s="351" t="s">
        <v>930</v>
      </c>
      <c r="C21" s="351" t="s">
        <v>930</v>
      </c>
      <c r="D21" s="351" t="s">
        <v>930</v>
      </c>
      <c r="E21" s="351" t="s">
        <v>930</v>
      </c>
      <c r="F21" s="351" t="s">
        <v>930</v>
      </c>
      <c r="G21" s="352" t="s">
        <v>930</v>
      </c>
    </row>
    <row r="22" spans="1:7" ht="12.75">
      <c r="A22" s="309" t="s">
        <v>234</v>
      </c>
      <c r="B22" s="351" t="s">
        <v>1124</v>
      </c>
      <c r="C22" s="351" t="s">
        <v>930</v>
      </c>
      <c r="D22" s="351" t="s">
        <v>930</v>
      </c>
      <c r="E22" s="351" t="s">
        <v>930</v>
      </c>
      <c r="F22" s="351" t="s">
        <v>930</v>
      </c>
      <c r="G22" s="352" t="s">
        <v>930</v>
      </c>
    </row>
    <row r="23" spans="1:7" ht="12.75">
      <c r="A23" s="47"/>
      <c r="B23" s="47"/>
      <c r="C23" s="47"/>
      <c r="D23" s="47"/>
      <c r="E23" s="47"/>
      <c r="F23" s="47"/>
      <c r="G23" s="6"/>
    </row>
    <row r="24" spans="1:6" ht="12.75">
      <c r="A24" s="344">
        <v>2005</v>
      </c>
      <c r="B24" s="47"/>
      <c r="C24" s="47"/>
      <c r="D24" s="47"/>
      <c r="E24" s="47"/>
      <c r="F24" s="47"/>
    </row>
    <row r="25" spans="1:6" ht="12.75">
      <c r="A25" s="344"/>
      <c r="B25" s="47"/>
      <c r="C25" s="47"/>
      <c r="D25" s="47"/>
      <c r="E25" s="47"/>
      <c r="F25" s="47"/>
    </row>
    <row r="26" spans="1:7" ht="12.75">
      <c r="A26" s="101" t="s">
        <v>1287</v>
      </c>
      <c r="B26" s="345">
        <v>9</v>
      </c>
      <c r="C26" s="345">
        <v>7</v>
      </c>
      <c r="D26" s="345">
        <v>6</v>
      </c>
      <c r="E26" s="346" t="s">
        <v>1124</v>
      </c>
      <c r="F26" s="346" t="s">
        <v>930</v>
      </c>
      <c r="G26" s="347">
        <v>6</v>
      </c>
    </row>
    <row r="27" spans="1:7" ht="12.75">
      <c r="A27" s="47"/>
      <c r="B27" s="348"/>
      <c r="C27" s="348"/>
      <c r="D27" s="348"/>
      <c r="E27" s="349"/>
      <c r="F27" s="349"/>
      <c r="G27" s="350"/>
    </row>
    <row r="28" spans="1:7" ht="12.75">
      <c r="A28" s="309" t="s">
        <v>909</v>
      </c>
      <c r="B28" s="348">
        <v>2</v>
      </c>
      <c r="C28" s="348">
        <v>2</v>
      </c>
      <c r="D28" s="348">
        <v>1</v>
      </c>
      <c r="E28" s="351" t="s">
        <v>930</v>
      </c>
      <c r="F28" s="351" t="s">
        <v>930</v>
      </c>
      <c r="G28" s="350">
        <v>5</v>
      </c>
    </row>
    <row r="29" spans="1:7" ht="12.75">
      <c r="A29" s="309" t="s">
        <v>1242</v>
      </c>
      <c r="B29" s="348">
        <v>2</v>
      </c>
      <c r="C29" s="348">
        <v>1</v>
      </c>
      <c r="D29" s="351" t="s">
        <v>930</v>
      </c>
      <c r="E29" s="351" t="s">
        <v>930</v>
      </c>
      <c r="F29" s="351" t="s">
        <v>930</v>
      </c>
      <c r="G29" s="352" t="s">
        <v>930</v>
      </c>
    </row>
    <row r="30" spans="1:7" ht="12.75">
      <c r="A30" s="309" t="s">
        <v>1270</v>
      </c>
      <c r="B30" s="351" t="s">
        <v>930</v>
      </c>
      <c r="C30" s="351" t="s">
        <v>930</v>
      </c>
      <c r="D30" s="351" t="s">
        <v>930</v>
      </c>
      <c r="E30" s="351" t="s">
        <v>930</v>
      </c>
      <c r="F30" s="351" t="s">
        <v>930</v>
      </c>
      <c r="G30" s="352" t="s">
        <v>930</v>
      </c>
    </row>
    <row r="31" spans="1:7" ht="12.75">
      <c r="A31" s="309" t="s">
        <v>1241</v>
      </c>
      <c r="B31" s="353">
        <v>1</v>
      </c>
      <c r="C31" s="351" t="s">
        <v>930</v>
      </c>
      <c r="D31" s="351" t="s">
        <v>930</v>
      </c>
      <c r="E31" s="351" t="s">
        <v>930</v>
      </c>
      <c r="F31" s="351" t="s">
        <v>930</v>
      </c>
      <c r="G31" s="352" t="s">
        <v>930</v>
      </c>
    </row>
    <row r="32" spans="1:7" ht="12.75">
      <c r="A32" s="309" t="s">
        <v>1244</v>
      </c>
      <c r="B32" s="348">
        <v>1</v>
      </c>
      <c r="C32" s="348">
        <v>1</v>
      </c>
      <c r="D32" s="351" t="s">
        <v>930</v>
      </c>
      <c r="E32" s="351" t="s">
        <v>930</v>
      </c>
      <c r="F32" s="351" t="s">
        <v>930</v>
      </c>
      <c r="G32" s="352" t="s">
        <v>930</v>
      </c>
    </row>
    <row r="33" spans="1:7" ht="12.75">
      <c r="A33" s="309" t="s">
        <v>1245</v>
      </c>
      <c r="B33" s="348">
        <v>1</v>
      </c>
      <c r="C33" s="348">
        <v>2</v>
      </c>
      <c r="D33" s="348">
        <v>4</v>
      </c>
      <c r="E33" s="351" t="s">
        <v>930</v>
      </c>
      <c r="F33" s="351" t="s">
        <v>930</v>
      </c>
      <c r="G33" s="350">
        <v>1</v>
      </c>
    </row>
    <row r="34" spans="1:7" ht="12.75">
      <c r="A34" s="309" t="s">
        <v>1240</v>
      </c>
      <c r="B34" s="348">
        <v>1</v>
      </c>
      <c r="C34" s="348">
        <v>1</v>
      </c>
      <c r="D34" s="351" t="s">
        <v>1124</v>
      </c>
      <c r="E34" s="351" t="s">
        <v>1124</v>
      </c>
      <c r="F34" s="351" t="s">
        <v>930</v>
      </c>
      <c r="G34" s="352" t="s">
        <v>930</v>
      </c>
    </row>
    <row r="35" spans="1:7" ht="12.75">
      <c r="A35" s="309" t="s">
        <v>1271</v>
      </c>
      <c r="B35" s="351" t="s">
        <v>930</v>
      </c>
      <c r="C35" s="351" t="s">
        <v>930</v>
      </c>
      <c r="D35" s="351" t="s">
        <v>930</v>
      </c>
      <c r="E35" s="351" t="s">
        <v>930</v>
      </c>
      <c r="F35" s="351" t="s">
        <v>930</v>
      </c>
      <c r="G35" s="352" t="s">
        <v>930</v>
      </c>
    </row>
    <row r="36" spans="1:7" ht="12.75">
      <c r="A36" s="309" t="s">
        <v>234</v>
      </c>
      <c r="B36" s="351" t="s">
        <v>1124</v>
      </c>
      <c r="C36" s="351" t="s">
        <v>930</v>
      </c>
      <c r="D36" s="351" t="s">
        <v>930</v>
      </c>
      <c r="E36" s="351" t="s">
        <v>930</v>
      </c>
      <c r="F36" s="351" t="s">
        <v>930</v>
      </c>
      <c r="G36" s="352" t="s">
        <v>930</v>
      </c>
    </row>
    <row r="37" spans="1:7" ht="12.75">
      <c r="A37" s="58"/>
      <c r="B37" s="58"/>
      <c r="C37" s="58"/>
      <c r="D37" s="58"/>
      <c r="E37" s="58"/>
      <c r="F37" s="58"/>
      <c r="G37" s="79"/>
    </row>
    <row r="39" spans="1:7" ht="12.75">
      <c r="A39" s="354" t="s">
        <v>235</v>
      </c>
      <c r="B39" s="5"/>
      <c r="C39" s="5"/>
      <c r="D39" s="5"/>
      <c r="E39" s="5"/>
      <c r="F39" s="5"/>
      <c r="G39" s="5"/>
    </row>
    <row r="40" spans="1:7" ht="12.75">
      <c r="A40" s="354" t="s">
        <v>236</v>
      </c>
      <c r="B40" s="5"/>
      <c r="C40" s="5"/>
      <c r="D40" s="5"/>
      <c r="E40" s="5"/>
      <c r="F40" s="5"/>
      <c r="G40" s="5"/>
    </row>
    <row r="41" spans="1:7" ht="12.75">
      <c r="A41" s="354" t="s">
        <v>237</v>
      </c>
      <c r="B41" s="5"/>
      <c r="C41" s="5"/>
      <c r="D41" s="5"/>
      <c r="E41" s="5"/>
      <c r="F41" s="5"/>
      <c r="G41" s="5"/>
    </row>
    <row r="42" spans="1:7" ht="12.75">
      <c r="A42" s="355" t="s">
        <v>238</v>
      </c>
      <c r="B42" s="5"/>
      <c r="C42" s="5"/>
      <c r="D42" s="5"/>
      <c r="E42" s="5"/>
      <c r="F42" s="5"/>
      <c r="G42" s="5"/>
    </row>
    <row r="43" spans="1:7" ht="12.75">
      <c r="A43" s="356" t="s">
        <v>239</v>
      </c>
      <c r="F43" s="5"/>
      <c r="G43" s="5"/>
    </row>
    <row r="44" spans="1:6" ht="12.75">
      <c r="A44" s="354" t="s">
        <v>52</v>
      </c>
      <c r="B44" s="5"/>
      <c r="C44" s="5"/>
      <c r="D44" s="5"/>
      <c r="E44" s="5"/>
      <c r="F44" s="5"/>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1.xml><?xml version="1.0" encoding="utf-8"?>
<worksheet xmlns="http://schemas.openxmlformats.org/spreadsheetml/2006/main" xmlns:r="http://schemas.openxmlformats.org/officeDocument/2006/relationships">
  <dimension ref="A1:D21"/>
  <sheetViews>
    <sheetView workbookViewId="0" topLeftCell="A1">
      <selection activeCell="A30" sqref="A30"/>
    </sheetView>
  </sheetViews>
  <sheetFormatPr defaultColWidth="9.140625" defaultRowHeight="12.75"/>
  <cols>
    <col min="1" max="1" width="13.00390625" style="0" customWidth="1"/>
    <col min="2" max="2" width="23.00390625" style="0" customWidth="1"/>
    <col min="3" max="3" width="25.8515625" style="0" customWidth="1"/>
    <col min="4" max="4" width="18.28125" style="0" customWidth="1"/>
  </cols>
  <sheetData>
    <row r="1" spans="1:4" ht="15.75" customHeight="1">
      <c r="A1" s="1" t="s">
        <v>198</v>
      </c>
      <c r="B1" s="2"/>
      <c r="C1" s="2"/>
      <c r="D1" s="2"/>
    </row>
    <row r="2" spans="1:4" ht="15.75" customHeight="1">
      <c r="A2" s="1" t="s">
        <v>199</v>
      </c>
      <c r="B2" s="2"/>
      <c r="C2" s="2"/>
      <c r="D2" s="2"/>
    </row>
    <row r="3" spans="1:4" ht="12.75" customHeight="1">
      <c r="A3" s="1"/>
      <c r="B3" s="2"/>
      <c r="C3" s="2"/>
      <c r="D3" s="2"/>
    </row>
    <row r="4" spans="1:4" ht="12.75" customHeight="1">
      <c r="A4" s="690" t="s">
        <v>200</v>
      </c>
      <c r="B4" s="690"/>
      <c r="C4" s="690"/>
      <c r="D4" s="690"/>
    </row>
    <row r="5" spans="1:4" ht="12.75" customHeight="1" thickBot="1">
      <c r="A5" s="3"/>
      <c r="B5" s="6"/>
      <c r="C5" s="6"/>
      <c r="D5" s="6"/>
    </row>
    <row r="6" spans="1:4" s="67" customFormat="1" ht="24" customHeight="1" thickTop="1">
      <c r="A6" s="64" t="s">
        <v>1081</v>
      </c>
      <c r="B6" s="282" t="s">
        <v>201</v>
      </c>
      <c r="C6" s="335" t="s">
        <v>202</v>
      </c>
      <c r="D6" s="236" t="s">
        <v>203</v>
      </c>
    </row>
    <row r="7" spans="1:4" ht="12.75">
      <c r="A7" s="47"/>
      <c r="B7" s="4"/>
      <c r="D7" s="156"/>
    </row>
    <row r="8" spans="1:4" ht="12.75">
      <c r="A8" s="336" t="s">
        <v>1185</v>
      </c>
      <c r="B8" s="337" t="s">
        <v>204</v>
      </c>
      <c r="C8" s="338" t="s">
        <v>205</v>
      </c>
      <c r="D8" s="339">
        <v>23</v>
      </c>
    </row>
    <row r="9" spans="1:4" ht="12.75">
      <c r="A9" s="117">
        <v>2001</v>
      </c>
      <c r="B9" s="340">
        <v>231388</v>
      </c>
      <c r="C9" s="338" t="s">
        <v>206</v>
      </c>
      <c r="D9" s="339">
        <v>24</v>
      </c>
    </row>
    <row r="10" spans="1:4" ht="12.75">
      <c r="A10" s="117">
        <v>2002</v>
      </c>
      <c r="B10" s="340">
        <v>219286</v>
      </c>
      <c r="C10" s="338" t="s">
        <v>207</v>
      </c>
      <c r="D10" s="339">
        <v>25</v>
      </c>
    </row>
    <row r="11" spans="1:4" ht="12.75">
      <c r="A11" s="117">
        <v>2003</v>
      </c>
      <c r="B11" s="340">
        <v>213995</v>
      </c>
      <c r="C11" s="338" t="s">
        <v>208</v>
      </c>
      <c r="D11" s="339">
        <v>24</v>
      </c>
    </row>
    <row r="12" spans="1:4" ht="12.75">
      <c r="A12" s="117">
        <v>2004</v>
      </c>
      <c r="B12" s="340">
        <v>217151</v>
      </c>
      <c r="C12" s="338" t="s">
        <v>209</v>
      </c>
      <c r="D12" s="339">
        <v>25</v>
      </c>
    </row>
    <row r="13" spans="1:4" ht="12.75">
      <c r="A13" s="117">
        <v>2005</v>
      </c>
      <c r="B13" s="340">
        <v>250780</v>
      </c>
      <c r="C13" s="338" t="s">
        <v>210</v>
      </c>
      <c r="D13" s="339">
        <v>26</v>
      </c>
    </row>
    <row r="14" spans="1:4" ht="12.75">
      <c r="A14" s="58"/>
      <c r="B14" s="58"/>
      <c r="C14" s="58"/>
      <c r="D14" s="60"/>
    </row>
    <row r="16" ht="12.75">
      <c r="A16" s="7" t="s">
        <v>211</v>
      </c>
    </row>
    <row r="17" ht="12.75">
      <c r="A17" s="7" t="s">
        <v>219</v>
      </c>
    </row>
    <row r="18" ht="12.75">
      <c r="A18" s="7" t="s">
        <v>220</v>
      </c>
    </row>
    <row r="19" s="5" customFormat="1" ht="12.75">
      <c r="A19" s="23" t="s">
        <v>223</v>
      </c>
    </row>
    <row r="20" ht="12.75">
      <c r="A20" s="97" t="s">
        <v>221</v>
      </c>
    </row>
    <row r="21" ht="12.75">
      <c r="A21" s="7" t="s">
        <v>222</v>
      </c>
    </row>
  </sheetData>
  <mergeCells count="1">
    <mergeCell ref="A4:D4"/>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2.xml><?xml version="1.0" encoding="utf-8"?>
<worksheet xmlns="http://schemas.openxmlformats.org/spreadsheetml/2006/main" xmlns:r="http://schemas.openxmlformats.org/officeDocument/2006/relationships">
  <sheetPr codeName="Sheet32"/>
  <dimension ref="A1:F41"/>
  <sheetViews>
    <sheetView workbookViewId="0" topLeftCell="A1">
      <selection activeCell="A42" sqref="A42:IV43"/>
    </sheetView>
  </sheetViews>
  <sheetFormatPr defaultColWidth="9.140625" defaultRowHeight="12.75"/>
  <cols>
    <col min="1" max="1" width="20.7109375" style="0" customWidth="1"/>
    <col min="2" max="6" width="12.421875" style="0" customWidth="1"/>
  </cols>
  <sheetData>
    <row r="1" spans="1:6" ht="15.75" customHeight="1">
      <c r="A1" s="1" t="s">
        <v>182</v>
      </c>
      <c r="B1" s="2"/>
      <c r="C1" s="2"/>
      <c r="D1" s="2"/>
      <c r="E1" s="2"/>
      <c r="F1" s="2"/>
    </row>
    <row r="2" spans="1:6" ht="15.75">
      <c r="A2" s="1" t="s">
        <v>183</v>
      </c>
      <c r="B2" s="2"/>
      <c r="C2" s="2"/>
      <c r="D2" s="2"/>
      <c r="E2" s="2"/>
      <c r="F2" s="2"/>
    </row>
    <row r="3" spans="1:6" ht="15.75">
      <c r="A3" s="1"/>
      <c r="B3" s="2"/>
      <c r="C3" s="2"/>
      <c r="D3" s="2"/>
      <c r="E3" s="2"/>
      <c r="F3" s="2"/>
    </row>
    <row r="4" spans="1:6" ht="12.75">
      <c r="A4" s="2" t="s">
        <v>184</v>
      </c>
      <c r="B4" s="2"/>
      <c r="C4" s="2"/>
      <c r="D4" s="2"/>
      <c r="E4" s="2"/>
      <c r="F4" s="2"/>
    </row>
    <row r="5" spans="1:6" s="46" customFormat="1" ht="12.75" customHeight="1">
      <c r="A5" s="678" t="s">
        <v>185</v>
      </c>
      <c r="B5" s="683"/>
      <c r="C5" s="683"/>
      <c r="D5" s="683"/>
      <c r="E5" s="683"/>
      <c r="F5" s="683"/>
    </row>
    <row r="6" spans="1:6" ht="12.75">
      <c r="A6" s="676" t="s">
        <v>186</v>
      </c>
      <c r="B6" s="677"/>
      <c r="C6" s="677"/>
      <c r="D6" s="677"/>
      <c r="E6" s="677"/>
      <c r="F6" s="677"/>
    </row>
    <row r="7" spans="1:6" ht="13.5" thickBot="1">
      <c r="A7" s="3"/>
      <c r="B7" s="3"/>
      <c r="C7" s="3"/>
      <c r="D7" s="3"/>
      <c r="E7" s="3"/>
      <c r="F7" s="3"/>
    </row>
    <row r="8" spans="1:6" ht="34.5" customHeight="1" thickTop="1">
      <c r="A8" s="43" t="s">
        <v>56</v>
      </c>
      <c r="B8" s="179" t="s">
        <v>187</v>
      </c>
      <c r="C8" s="43" t="s">
        <v>188</v>
      </c>
      <c r="D8" s="43" t="s">
        <v>189</v>
      </c>
      <c r="E8" s="43" t="s">
        <v>190</v>
      </c>
      <c r="F8" s="9" t="s">
        <v>191</v>
      </c>
    </row>
    <row r="9" spans="1:5" ht="12.75">
      <c r="A9" s="47"/>
      <c r="B9" s="165"/>
      <c r="C9" s="47"/>
      <c r="D9" s="47"/>
      <c r="E9" s="47"/>
    </row>
    <row r="10" spans="1:5" ht="12.75">
      <c r="A10" s="222">
        <v>2004</v>
      </c>
      <c r="B10" s="68"/>
      <c r="C10" s="47"/>
      <c r="D10" s="4"/>
      <c r="E10" s="4"/>
    </row>
    <row r="11" spans="1:5" ht="12.75">
      <c r="A11" s="47"/>
      <c r="B11" s="68"/>
      <c r="C11" s="47"/>
      <c r="D11" s="4"/>
      <c r="E11" s="4"/>
    </row>
    <row r="12" spans="1:6" ht="12.75">
      <c r="A12" s="47" t="s">
        <v>192</v>
      </c>
      <c r="B12" s="331">
        <v>320520</v>
      </c>
      <c r="C12" s="113">
        <v>174944</v>
      </c>
      <c r="D12" s="113">
        <v>57567</v>
      </c>
      <c r="E12" s="113">
        <v>70974</v>
      </c>
      <c r="F12" s="112">
        <v>17035</v>
      </c>
    </row>
    <row r="13" spans="1:6" ht="12.75">
      <c r="A13" s="47" t="s">
        <v>1015</v>
      </c>
      <c r="B13" s="331">
        <v>160552</v>
      </c>
      <c r="C13" s="113">
        <v>50729</v>
      </c>
      <c r="D13" s="113">
        <v>80563</v>
      </c>
      <c r="E13" s="113">
        <v>25543</v>
      </c>
      <c r="F13" s="112">
        <v>3717</v>
      </c>
    </row>
    <row r="14" spans="1:6" ht="12.75">
      <c r="A14" s="47" t="s">
        <v>193</v>
      </c>
      <c r="B14" s="331">
        <v>137918</v>
      </c>
      <c r="C14" s="113">
        <v>22147</v>
      </c>
      <c r="D14" s="113">
        <v>20903</v>
      </c>
      <c r="E14" s="113">
        <v>80227</v>
      </c>
      <c r="F14" s="112">
        <v>14641</v>
      </c>
    </row>
    <row r="15" spans="1:6" ht="12.75">
      <c r="A15" s="47" t="s">
        <v>60</v>
      </c>
      <c r="B15" s="331">
        <v>104506</v>
      </c>
      <c r="C15" s="113">
        <v>24961</v>
      </c>
      <c r="D15" s="113">
        <v>50538</v>
      </c>
      <c r="E15" s="113">
        <v>24008</v>
      </c>
      <c r="F15" s="112">
        <v>4999</v>
      </c>
    </row>
    <row r="16" spans="1:6" ht="12.75">
      <c r="A16" s="47" t="s">
        <v>194</v>
      </c>
      <c r="B16" s="331">
        <v>107880</v>
      </c>
      <c r="C16" s="113">
        <v>14408</v>
      </c>
      <c r="D16" s="113">
        <v>53004</v>
      </c>
      <c r="E16" s="113">
        <v>31710</v>
      </c>
      <c r="F16" s="112">
        <v>8758</v>
      </c>
    </row>
    <row r="17" spans="1:6" ht="12.75">
      <c r="A17" s="47" t="s">
        <v>1244</v>
      </c>
      <c r="B17" s="331">
        <v>36757</v>
      </c>
      <c r="C17" s="113">
        <v>424</v>
      </c>
      <c r="D17" s="113">
        <v>24321</v>
      </c>
      <c r="E17" s="113">
        <v>10702</v>
      </c>
      <c r="F17" s="112">
        <v>1310</v>
      </c>
    </row>
    <row r="18" spans="1:6" ht="12.75">
      <c r="A18" s="47" t="s">
        <v>195</v>
      </c>
      <c r="B18" s="331">
        <v>140736</v>
      </c>
      <c r="C18" s="89" t="s">
        <v>196</v>
      </c>
      <c r="D18" s="113">
        <v>942</v>
      </c>
      <c r="E18" s="113">
        <v>122276</v>
      </c>
      <c r="F18" s="112">
        <v>17372</v>
      </c>
    </row>
    <row r="19" spans="1:6" ht="12.75">
      <c r="A19" s="47"/>
      <c r="B19" s="68"/>
      <c r="C19" s="47"/>
      <c r="D19" s="4"/>
      <c r="E19" s="4"/>
      <c r="F19" s="6"/>
    </row>
    <row r="20" spans="1:5" ht="12.75">
      <c r="A20" s="222">
        <v>2005</v>
      </c>
      <c r="B20" s="68"/>
      <c r="C20" s="47"/>
      <c r="D20" s="4"/>
      <c r="E20" s="4"/>
    </row>
    <row r="21" spans="1:5" ht="12.75">
      <c r="A21" s="47"/>
      <c r="B21" s="68"/>
      <c r="C21" s="47"/>
      <c r="D21" s="4"/>
      <c r="E21" s="4"/>
    </row>
    <row r="22" spans="1:6" ht="12.75">
      <c r="A22" s="47" t="s">
        <v>192</v>
      </c>
      <c r="B22" s="331">
        <v>330506</v>
      </c>
      <c r="C22" s="113">
        <v>183121</v>
      </c>
      <c r="D22" s="113">
        <v>65728</v>
      </c>
      <c r="E22" s="113">
        <v>66852</v>
      </c>
      <c r="F22" s="112">
        <v>14805</v>
      </c>
    </row>
    <row r="23" spans="1:6" ht="12.75">
      <c r="A23" s="47" t="s">
        <v>1015</v>
      </c>
      <c r="B23" s="331">
        <v>168449</v>
      </c>
      <c r="C23" s="113">
        <v>59210</v>
      </c>
      <c r="D23" s="113">
        <v>77844</v>
      </c>
      <c r="E23" s="113">
        <v>27326</v>
      </c>
      <c r="F23" s="112">
        <v>4069</v>
      </c>
    </row>
    <row r="24" spans="1:6" ht="12.75">
      <c r="A24" s="47" t="s">
        <v>193</v>
      </c>
      <c r="B24" s="331">
        <v>154967</v>
      </c>
      <c r="C24" s="113">
        <v>22497</v>
      </c>
      <c r="D24" s="113">
        <v>22536</v>
      </c>
      <c r="E24" s="113">
        <v>92792</v>
      </c>
      <c r="F24" s="112">
        <v>17142</v>
      </c>
    </row>
    <row r="25" spans="1:6" ht="12.75">
      <c r="A25" s="47" t="s">
        <v>60</v>
      </c>
      <c r="B25" s="331">
        <v>107497</v>
      </c>
      <c r="C25" s="113">
        <v>27220</v>
      </c>
      <c r="D25" s="113">
        <v>54987</v>
      </c>
      <c r="E25" s="113">
        <v>19639</v>
      </c>
      <c r="F25" s="112">
        <v>5651</v>
      </c>
    </row>
    <row r="26" spans="1:6" ht="12.75">
      <c r="A26" s="47" t="s">
        <v>194</v>
      </c>
      <c r="B26" s="331">
        <v>108462</v>
      </c>
      <c r="C26" s="113">
        <v>16617</v>
      </c>
      <c r="D26" s="113">
        <v>54036</v>
      </c>
      <c r="E26" s="113">
        <v>27843</v>
      </c>
      <c r="F26" s="112">
        <v>9966</v>
      </c>
    </row>
    <row r="27" spans="1:6" ht="12.75">
      <c r="A27" s="47" t="s">
        <v>1244</v>
      </c>
      <c r="B27" s="331">
        <v>39364</v>
      </c>
      <c r="C27" s="89" t="s">
        <v>930</v>
      </c>
      <c r="D27" s="113">
        <v>26349</v>
      </c>
      <c r="E27" s="113">
        <v>10977</v>
      </c>
      <c r="F27" s="112">
        <v>2038</v>
      </c>
    </row>
    <row r="28" spans="1:6" ht="12.75">
      <c r="A28" s="47" t="s">
        <v>195</v>
      </c>
      <c r="B28" s="331">
        <v>164948</v>
      </c>
      <c r="C28" s="89" t="s">
        <v>197</v>
      </c>
      <c r="D28" s="113">
        <v>2617</v>
      </c>
      <c r="E28" s="113">
        <v>142031</v>
      </c>
      <c r="F28" s="112">
        <v>20113</v>
      </c>
    </row>
    <row r="29" spans="1:6" ht="12.75">
      <c r="A29" s="47"/>
      <c r="B29" s="331"/>
      <c r="C29" s="89"/>
      <c r="D29" s="113"/>
      <c r="E29" s="113"/>
      <c r="F29" s="112"/>
    </row>
    <row r="30" spans="1:5" ht="12.75">
      <c r="A30" s="222">
        <v>2006</v>
      </c>
      <c r="B30" s="68"/>
      <c r="C30" s="47"/>
      <c r="D30" s="4"/>
      <c r="E30" s="4"/>
    </row>
    <row r="31" spans="1:5" ht="12.75">
      <c r="A31" s="47"/>
      <c r="B31" s="68"/>
      <c r="C31" s="47"/>
      <c r="D31" s="4"/>
      <c r="E31" s="4"/>
    </row>
    <row r="32" spans="1:6" ht="12.75">
      <c r="A32" s="47" t="s">
        <v>192</v>
      </c>
      <c r="B32" s="331">
        <v>317317</v>
      </c>
      <c r="C32" s="113">
        <v>187152</v>
      </c>
      <c r="D32" s="113">
        <v>61025</v>
      </c>
      <c r="E32" s="113">
        <v>54083</v>
      </c>
      <c r="F32" s="112">
        <v>15057</v>
      </c>
    </row>
    <row r="33" spans="1:6" ht="12.75">
      <c r="A33" s="47" t="s">
        <v>1015</v>
      </c>
      <c r="B33" s="331">
        <v>164992</v>
      </c>
      <c r="C33" s="113">
        <v>67676</v>
      </c>
      <c r="D33" s="113">
        <v>70272</v>
      </c>
      <c r="E33" s="113">
        <v>24468</v>
      </c>
      <c r="F33" s="112">
        <v>2576</v>
      </c>
    </row>
    <row r="34" spans="1:6" ht="12.75">
      <c r="A34" s="47" t="s">
        <v>193</v>
      </c>
      <c r="B34" s="331">
        <v>143411</v>
      </c>
      <c r="C34" s="113">
        <v>29232</v>
      </c>
      <c r="D34" s="113">
        <v>21685</v>
      </c>
      <c r="E34" s="113">
        <v>72968</v>
      </c>
      <c r="F34" s="112">
        <v>19526</v>
      </c>
    </row>
    <row r="35" spans="1:6" ht="12.75">
      <c r="A35" s="47" t="s">
        <v>60</v>
      </c>
      <c r="B35" s="331">
        <v>118169</v>
      </c>
      <c r="C35" s="113">
        <v>26551</v>
      </c>
      <c r="D35" s="113">
        <v>61438</v>
      </c>
      <c r="E35" s="113">
        <v>26287</v>
      </c>
      <c r="F35" s="112">
        <v>3893</v>
      </c>
    </row>
    <row r="36" spans="1:6" ht="12.75">
      <c r="A36" s="47" t="s">
        <v>194</v>
      </c>
      <c r="B36" s="331">
        <v>96724</v>
      </c>
      <c r="C36" s="113">
        <v>17226</v>
      </c>
      <c r="D36" s="113">
        <v>50485</v>
      </c>
      <c r="E36" s="113">
        <v>20294</v>
      </c>
      <c r="F36" s="112">
        <v>8719</v>
      </c>
    </row>
    <row r="37" spans="1:6" ht="12.75">
      <c r="A37" s="47" t="s">
        <v>1244</v>
      </c>
      <c r="B37" s="332">
        <v>39685</v>
      </c>
      <c r="C37" s="113">
        <v>181</v>
      </c>
      <c r="D37" s="113">
        <v>27488</v>
      </c>
      <c r="E37" s="113">
        <v>10137</v>
      </c>
      <c r="F37" s="112">
        <v>1879</v>
      </c>
    </row>
    <row r="38" spans="1:6" ht="12.75">
      <c r="A38" s="47" t="s">
        <v>195</v>
      </c>
      <c r="B38" s="332">
        <v>145264</v>
      </c>
      <c r="C38" s="89" t="s">
        <v>930</v>
      </c>
      <c r="D38" s="113">
        <v>3102</v>
      </c>
      <c r="E38" s="113">
        <v>122319</v>
      </c>
      <c r="F38" s="112">
        <v>19843</v>
      </c>
    </row>
    <row r="39" spans="1:6" ht="12.75">
      <c r="A39" s="58"/>
      <c r="B39" s="139"/>
      <c r="C39" s="333"/>
      <c r="D39" s="59"/>
      <c r="E39" s="59"/>
      <c r="F39" s="79"/>
    </row>
    <row r="41" ht="12.75">
      <c r="A41" s="334" t="s">
        <v>66</v>
      </c>
    </row>
  </sheetData>
  <mergeCells count="2">
    <mergeCell ref="A6:F6"/>
    <mergeCell ref="A5:F5"/>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3.xml><?xml version="1.0" encoding="utf-8"?>
<worksheet xmlns="http://schemas.openxmlformats.org/spreadsheetml/2006/main" xmlns:r="http://schemas.openxmlformats.org/officeDocument/2006/relationships">
  <sheetPr codeName="Sheet30"/>
  <dimension ref="A1:G30"/>
  <sheetViews>
    <sheetView workbookViewId="0" topLeftCell="A1">
      <selection activeCell="A31" sqref="A31"/>
    </sheetView>
  </sheetViews>
  <sheetFormatPr defaultColWidth="9.140625" defaultRowHeight="12.75"/>
  <cols>
    <col min="1" max="1" width="9.7109375" style="0" customWidth="1"/>
    <col min="2" max="5" width="12.28125" style="0" customWidth="1"/>
    <col min="6" max="6" width="12.421875" style="0" customWidth="1"/>
    <col min="7" max="7" width="12.28125" style="0" customWidth="1"/>
  </cols>
  <sheetData>
    <row r="1" spans="1:7" ht="15.75">
      <c r="A1" s="1" t="s">
        <v>168</v>
      </c>
      <c r="B1" s="2"/>
      <c r="C1" s="2"/>
      <c r="D1" s="2"/>
      <c r="E1" s="2"/>
      <c r="F1" s="2"/>
      <c r="G1" s="2"/>
    </row>
    <row r="2" spans="1:7" ht="15.75">
      <c r="A2" s="1" t="s">
        <v>169</v>
      </c>
      <c r="B2" s="2"/>
      <c r="C2" s="2"/>
      <c r="D2" s="2"/>
      <c r="E2" s="2"/>
      <c r="F2" s="2"/>
      <c r="G2" s="2"/>
    </row>
    <row r="4" spans="1:7" ht="12.75">
      <c r="A4" s="62" t="s">
        <v>170</v>
      </c>
      <c r="B4" s="2"/>
      <c r="C4" s="2"/>
      <c r="D4" s="2"/>
      <c r="E4" s="2"/>
      <c r="F4" s="2"/>
      <c r="G4" s="2"/>
    </row>
    <row r="5" spans="1:7" ht="13.5" thickBot="1">
      <c r="A5" s="3"/>
      <c r="B5" s="3"/>
      <c r="C5" s="3"/>
      <c r="D5" s="3"/>
      <c r="E5" s="3"/>
      <c r="F5" s="3"/>
      <c r="G5" s="3"/>
    </row>
    <row r="6" spans="1:7" s="46" customFormat="1" ht="60" customHeight="1" thickTop="1">
      <c r="A6" s="43" t="s">
        <v>1081</v>
      </c>
      <c r="B6" s="43" t="s">
        <v>171</v>
      </c>
      <c r="C6" s="43" t="s">
        <v>172</v>
      </c>
      <c r="D6" s="43" t="s">
        <v>173</v>
      </c>
      <c r="E6" s="43" t="s">
        <v>174</v>
      </c>
      <c r="F6" s="43" t="s">
        <v>175</v>
      </c>
      <c r="G6" s="45" t="s">
        <v>176</v>
      </c>
    </row>
    <row r="7" spans="1:7" ht="12.75">
      <c r="A7" s="47"/>
      <c r="B7" s="47"/>
      <c r="C7" s="47"/>
      <c r="D7" s="47"/>
      <c r="E7" s="47"/>
      <c r="F7" s="47"/>
      <c r="G7" s="48"/>
    </row>
    <row r="8" spans="1:7" ht="12.75">
      <c r="A8" s="117">
        <v>1991</v>
      </c>
      <c r="B8" s="302">
        <v>403566</v>
      </c>
      <c r="C8" s="302">
        <v>88206</v>
      </c>
      <c r="D8" s="302">
        <v>56140</v>
      </c>
      <c r="E8" s="302">
        <v>180857</v>
      </c>
      <c r="F8" s="302">
        <v>112679</v>
      </c>
      <c r="G8" s="73">
        <v>47898</v>
      </c>
    </row>
    <row r="9" spans="1:7" ht="12.75">
      <c r="A9" s="117">
        <v>1992</v>
      </c>
      <c r="B9" s="302">
        <v>403628</v>
      </c>
      <c r="C9" s="302">
        <v>91055</v>
      </c>
      <c r="D9" s="302">
        <v>63939</v>
      </c>
      <c r="E9" s="302">
        <v>178752</v>
      </c>
      <c r="F9" s="302">
        <v>103686</v>
      </c>
      <c r="G9" s="73">
        <v>35662</v>
      </c>
    </row>
    <row r="10" spans="1:7" ht="12.75">
      <c r="A10" s="117">
        <v>1993</v>
      </c>
      <c r="B10" s="302">
        <v>358505</v>
      </c>
      <c r="C10" s="302">
        <v>92297</v>
      </c>
      <c r="D10" s="302">
        <v>59904</v>
      </c>
      <c r="E10" s="302">
        <v>172265</v>
      </c>
      <c r="F10" s="302">
        <v>70910</v>
      </c>
      <c r="G10" s="73">
        <v>39057</v>
      </c>
    </row>
    <row r="11" spans="1:7" ht="12.75">
      <c r="A11" s="117">
        <v>1994</v>
      </c>
      <c r="B11" s="302">
        <v>359569</v>
      </c>
      <c r="C11" s="302">
        <v>86292</v>
      </c>
      <c r="D11" s="302">
        <v>66438</v>
      </c>
      <c r="E11" s="302">
        <v>179227</v>
      </c>
      <c r="F11" s="302">
        <v>91582</v>
      </c>
      <c r="G11" s="73">
        <v>38369</v>
      </c>
    </row>
    <row r="12" spans="1:7" ht="12.75">
      <c r="A12" s="117">
        <v>1995</v>
      </c>
      <c r="B12" s="302">
        <v>373926</v>
      </c>
      <c r="C12" s="302">
        <v>84917</v>
      </c>
      <c r="D12" s="302">
        <v>73537</v>
      </c>
      <c r="E12" s="302">
        <v>179883</v>
      </c>
      <c r="F12" s="302">
        <v>97400</v>
      </c>
      <c r="G12" s="73">
        <v>45517</v>
      </c>
    </row>
    <row r="13" spans="1:7" ht="12.75">
      <c r="A13" s="117">
        <v>1996</v>
      </c>
      <c r="B13" s="302">
        <v>372268</v>
      </c>
      <c r="C13" s="302">
        <v>87862</v>
      </c>
      <c r="D13" s="302">
        <v>77025</v>
      </c>
      <c r="E13" s="302">
        <v>178590</v>
      </c>
      <c r="F13" s="302">
        <v>106332</v>
      </c>
      <c r="G13" s="73">
        <v>49221</v>
      </c>
    </row>
    <row r="14" spans="1:7" ht="12.75">
      <c r="A14" s="117">
        <v>1997</v>
      </c>
      <c r="B14" s="302">
        <v>358784</v>
      </c>
      <c r="C14" s="302">
        <v>101521</v>
      </c>
      <c r="D14" s="302">
        <v>87358</v>
      </c>
      <c r="E14" s="302">
        <v>173342</v>
      </c>
      <c r="F14" s="302">
        <v>111349</v>
      </c>
      <c r="G14" s="73">
        <v>44667</v>
      </c>
    </row>
    <row r="15" spans="1:7" ht="12.75">
      <c r="A15" s="117">
        <v>1998</v>
      </c>
      <c r="B15" s="302">
        <v>334046</v>
      </c>
      <c r="C15" s="302">
        <v>112479</v>
      </c>
      <c r="D15" s="302">
        <v>81285</v>
      </c>
      <c r="E15" s="302">
        <v>180890</v>
      </c>
      <c r="F15" s="302">
        <v>105979</v>
      </c>
      <c r="G15" s="73">
        <v>49353</v>
      </c>
    </row>
    <row r="16" spans="1:7" ht="12.75">
      <c r="A16" s="117">
        <v>1999</v>
      </c>
      <c r="B16" s="302">
        <v>346609</v>
      </c>
      <c r="C16" s="302">
        <v>115820</v>
      </c>
      <c r="D16" s="302">
        <v>82955</v>
      </c>
      <c r="E16" s="302">
        <v>188385</v>
      </c>
      <c r="F16" s="302">
        <v>115523</v>
      </c>
      <c r="G16" s="73">
        <v>49184</v>
      </c>
    </row>
    <row r="17" spans="1:7" ht="12.75">
      <c r="A17" s="117">
        <v>2000</v>
      </c>
      <c r="B17" s="302">
        <v>345771</v>
      </c>
      <c r="C17" s="302">
        <v>115546</v>
      </c>
      <c r="D17" s="302">
        <v>98052</v>
      </c>
      <c r="E17" s="302">
        <v>174855</v>
      </c>
      <c r="F17" s="302">
        <v>113850</v>
      </c>
      <c r="G17" s="73">
        <v>44691</v>
      </c>
    </row>
    <row r="18" spans="1:7" ht="12.75">
      <c r="A18" s="117">
        <v>2001</v>
      </c>
      <c r="B18" s="302">
        <v>327006</v>
      </c>
      <c r="C18" s="302">
        <v>96238</v>
      </c>
      <c r="D18" s="302">
        <v>107793</v>
      </c>
      <c r="E18" s="302">
        <v>160324</v>
      </c>
      <c r="F18" s="302">
        <v>103655</v>
      </c>
      <c r="G18" s="73">
        <v>43806</v>
      </c>
    </row>
    <row r="19" spans="1:7" ht="12.75">
      <c r="A19" s="117">
        <v>2002</v>
      </c>
      <c r="B19" s="302">
        <v>323726</v>
      </c>
      <c r="C19" s="302">
        <v>97540</v>
      </c>
      <c r="D19" s="302">
        <v>123704</v>
      </c>
      <c r="E19" s="302">
        <v>157868</v>
      </c>
      <c r="F19" s="302">
        <v>102426</v>
      </c>
      <c r="G19" s="73">
        <v>43065</v>
      </c>
    </row>
    <row r="20" spans="1:7" ht="12.75">
      <c r="A20" s="328">
        <v>2003</v>
      </c>
      <c r="B20" s="302">
        <v>301919</v>
      </c>
      <c r="C20" s="302">
        <v>99415</v>
      </c>
      <c r="D20" s="302">
        <v>119210</v>
      </c>
      <c r="E20" s="302">
        <v>151558</v>
      </c>
      <c r="F20" s="302">
        <v>97576</v>
      </c>
      <c r="G20" s="73">
        <v>40944</v>
      </c>
    </row>
    <row r="21" spans="1:7" ht="12.75">
      <c r="A21" s="328">
        <v>2004</v>
      </c>
      <c r="B21" s="302">
        <v>320520</v>
      </c>
      <c r="C21" s="302">
        <v>107880</v>
      </c>
      <c r="D21" s="302">
        <v>137918</v>
      </c>
      <c r="E21" s="302">
        <v>160552</v>
      </c>
      <c r="F21" s="302">
        <v>104506</v>
      </c>
      <c r="G21" s="73">
        <v>36757</v>
      </c>
    </row>
    <row r="22" spans="1:7" ht="12.75">
      <c r="A22" s="328">
        <v>2005</v>
      </c>
      <c r="B22" s="302">
        <v>330506</v>
      </c>
      <c r="C22" s="302">
        <v>108462</v>
      </c>
      <c r="D22" s="302">
        <v>154967</v>
      </c>
      <c r="E22" s="302">
        <v>168449</v>
      </c>
      <c r="F22" s="302">
        <v>107497</v>
      </c>
      <c r="G22" s="73">
        <v>39364</v>
      </c>
    </row>
    <row r="23" spans="1:7" ht="12.75">
      <c r="A23" s="328">
        <v>2006</v>
      </c>
      <c r="B23" s="302">
        <v>317317</v>
      </c>
      <c r="C23" s="302">
        <v>96724</v>
      </c>
      <c r="D23" s="302">
        <v>143411</v>
      </c>
      <c r="E23" s="302">
        <v>164992</v>
      </c>
      <c r="F23" s="302">
        <v>118169</v>
      </c>
      <c r="G23" s="73">
        <v>39685</v>
      </c>
    </row>
    <row r="24" spans="1:7" s="5" customFormat="1" ht="12.75">
      <c r="A24" s="58"/>
      <c r="B24" s="58"/>
      <c r="C24" s="58"/>
      <c r="D24" s="58"/>
      <c r="E24" s="58"/>
      <c r="F24" s="329"/>
      <c r="G24" s="60"/>
    </row>
    <row r="25" spans="1:7" s="5" customFormat="1" ht="12.75">
      <c r="A25"/>
      <c r="B25"/>
      <c r="C25"/>
      <c r="D25"/>
      <c r="E25"/>
      <c r="F25"/>
      <c r="G25"/>
    </row>
    <row r="26" s="5" customFormat="1" ht="12.75">
      <c r="A26" s="5" t="s">
        <v>177</v>
      </c>
    </row>
    <row r="27" spans="1:7" ht="12.75">
      <c r="A27" s="7" t="s">
        <v>178</v>
      </c>
      <c r="B27" s="5"/>
      <c r="C27" s="5"/>
      <c r="D27" s="5"/>
      <c r="E27" s="5"/>
      <c r="F27" s="5"/>
      <c r="G27" s="5"/>
    </row>
    <row r="28" spans="1:7" ht="12.75">
      <c r="A28" s="275" t="s">
        <v>179</v>
      </c>
      <c r="B28" s="5"/>
      <c r="C28" s="5"/>
      <c r="D28" s="5"/>
      <c r="E28" s="5"/>
      <c r="F28" s="5"/>
      <c r="G28" s="5"/>
    </row>
    <row r="29" ht="12.75">
      <c r="A29" s="97" t="s">
        <v>180</v>
      </c>
    </row>
    <row r="30" ht="12.75">
      <c r="A30" s="330" t="s">
        <v>181</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34.xml><?xml version="1.0" encoding="utf-8"?>
<worksheet xmlns="http://schemas.openxmlformats.org/spreadsheetml/2006/main" xmlns:r="http://schemas.openxmlformats.org/officeDocument/2006/relationships">
  <sheetPr codeName="Sheet34"/>
  <dimension ref="A1:K32"/>
  <sheetViews>
    <sheetView workbookViewId="0" topLeftCell="A1">
      <selection activeCell="F28" sqref="F28"/>
    </sheetView>
  </sheetViews>
  <sheetFormatPr defaultColWidth="9.140625" defaultRowHeight="12.75"/>
  <cols>
    <col min="1" max="1" width="28.57421875" style="0" customWidth="1"/>
    <col min="2" max="2" width="8.421875" style="0" customWidth="1"/>
    <col min="3" max="7" width="8.7109375" style="0" customWidth="1"/>
  </cols>
  <sheetData>
    <row r="1" spans="1:7" ht="15.75" customHeight="1">
      <c r="A1" s="61" t="s">
        <v>154</v>
      </c>
      <c r="B1" s="2"/>
      <c r="C1" s="2"/>
      <c r="D1" s="2"/>
      <c r="E1" s="2"/>
      <c r="F1" s="2"/>
      <c r="G1" s="2"/>
    </row>
    <row r="2" spans="1:7" ht="15.75" customHeight="1">
      <c r="A2" s="61" t="s">
        <v>155</v>
      </c>
      <c r="B2" s="2"/>
      <c r="C2" s="2"/>
      <c r="D2" s="2"/>
      <c r="E2" s="2"/>
      <c r="F2" s="2"/>
      <c r="G2" s="2"/>
    </row>
    <row r="4" spans="1:7" ht="12.75">
      <c r="A4" s="2" t="s">
        <v>156</v>
      </c>
      <c r="B4" s="2"/>
      <c r="C4" s="2"/>
      <c r="D4" s="2"/>
      <c r="E4" s="2"/>
      <c r="F4" s="2"/>
      <c r="G4" s="2"/>
    </row>
    <row r="5" spans="1:7" ht="12.75">
      <c r="A5" s="2" t="s">
        <v>157</v>
      </c>
      <c r="B5" s="2"/>
      <c r="C5" s="2"/>
      <c r="D5" s="2"/>
      <c r="E5" s="2"/>
      <c r="F5" s="2"/>
      <c r="G5" s="2"/>
    </row>
    <row r="6" spans="1:5" ht="13.5" thickBot="1">
      <c r="A6" s="3"/>
      <c r="B6" s="3"/>
      <c r="C6" s="3"/>
      <c r="D6" s="3"/>
      <c r="E6" s="3"/>
    </row>
    <row r="7" spans="1:7" ht="24" customHeight="1" thickTop="1">
      <c r="A7" s="118" t="s">
        <v>158</v>
      </c>
      <c r="B7" s="318">
        <v>1995</v>
      </c>
      <c r="C7" s="318">
        <v>1996</v>
      </c>
      <c r="D7" s="318">
        <v>1997</v>
      </c>
      <c r="E7" s="318">
        <v>1998</v>
      </c>
      <c r="F7" s="318">
        <v>1999</v>
      </c>
      <c r="G7" s="119">
        <v>2000</v>
      </c>
    </row>
    <row r="8" spans="1:6" ht="12.75" customHeight="1">
      <c r="A8" s="47"/>
      <c r="B8" s="319"/>
      <c r="C8" s="319"/>
      <c r="D8" s="319"/>
      <c r="E8" s="319"/>
      <c r="F8" s="319"/>
    </row>
    <row r="9" spans="1:7" ht="12.75" customHeight="1">
      <c r="A9" s="101" t="s">
        <v>159</v>
      </c>
      <c r="B9" s="320">
        <v>44</v>
      </c>
      <c r="C9" s="320">
        <v>39</v>
      </c>
      <c r="D9" s="320">
        <v>40</v>
      </c>
      <c r="E9" s="320">
        <v>40</v>
      </c>
      <c r="F9" s="320">
        <v>43</v>
      </c>
      <c r="G9" s="321">
        <v>45</v>
      </c>
    </row>
    <row r="10" spans="1:7" ht="12.75">
      <c r="A10" s="47" t="s">
        <v>160</v>
      </c>
      <c r="B10" s="320">
        <v>26</v>
      </c>
      <c r="C10" s="320">
        <v>24</v>
      </c>
      <c r="D10" s="320">
        <v>25</v>
      </c>
      <c r="E10" s="320">
        <v>27</v>
      </c>
      <c r="F10" s="320">
        <v>29</v>
      </c>
      <c r="G10" s="321">
        <v>27</v>
      </c>
    </row>
    <row r="11" spans="1:8" s="67" customFormat="1" ht="12.75" customHeight="1">
      <c r="A11" s="120" t="s">
        <v>1023</v>
      </c>
      <c r="B11" s="320">
        <v>12</v>
      </c>
      <c r="C11" s="320">
        <v>12</v>
      </c>
      <c r="D11" s="320">
        <v>12</v>
      </c>
      <c r="E11" s="320">
        <v>12</v>
      </c>
      <c r="F11" s="320">
        <v>12</v>
      </c>
      <c r="G11" s="321">
        <v>11</v>
      </c>
      <c r="H11"/>
    </row>
    <row r="12" spans="1:7" ht="12.75">
      <c r="A12" s="120" t="s">
        <v>990</v>
      </c>
      <c r="B12" s="320">
        <v>14</v>
      </c>
      <c r="C12" s="320">
        <v>12</v>
      </c>
      <c r="D12" s="320">
        <v>13</v>
      </c>
      <c r="E12" s="320">
        <v>15</v>
      </c>
      <c r="F12" s="320">
        <v>17</v>
      </c>
      <c r="G12" s="321">
        <v>16</v>
      </c>
    </row>
    <row r="13" spans="1:7" ht="12.75">
      <c r="A13" s="47" t="s">
        <v>161</v>
      </c>
      <c r="B13" s="320">
        <v>4</v>
      </c>
      <c r="C13" s="320">
        <v>5</v>
      </c>
      <c r="D13" s="320">
        <v>6</v>
      </c>
      <c r="E13" s="320">
        <v>4</v>
      </c>
      <c r="F13" s="320">
        <v>4</v>
      </c>
      <c r="G13" s="321">
        <v>5</v>
      </c>
    </row>
    <row r="14" spans="1:7" ht="12.75">
      <c r="A14" s="47" t="s">
        <v>162</v>
      </c>
      <c r="B14" s="320">
        <v>14</v>
      </c>
      <c r="C14" s="320">
        <v>10</v>
      </c>
      <c r="D14" s="320">
        <v>9</v>
      </c>
      <c r="E14" s="320">
        <v>9</v>
      </c>
      <c r="F14" s="320">
        <v>10</v>
      </c>
      <c r="G14" s="321">
        <v>13</v>
      </c>
    </row>
    <row r="15" spans="1:11" ht="12.75">
      <c r="A15" s="120" t="s">
        <v>163</v>
      </c>
      <c r="B15" s="320">
        <v>11</v>
      </c>
      <c r="C15" s="320">
        <v>6</v>
      </c>
      <c r="D15" s="320">
        <v>6</v>
      </c>
      <c r="E15" s="320">
        <v>5</v>
      </c>
      <c r="F15" s="320">
        <v>6</v>
      </c>
      <c r="G15" s="321">
        <v>7</v>
      </c>
      <c r="K15" s="92"/>
    </row>
    <row r="16" spans="1:7" ht="12.75">
      <c r="A16" s="120" t="s">
        <v>164</v>
      </c>
      <c r="B16" s="320">
        <v>3</v>
      </c>
      <c r="C16" s="320">
        <v>4</v>
      </c>
      <c r="D16" s="320">
        <v>3</v>
      </c>
      <c r="E16" s="320">
        <v>4</v>
      </c>
      <c r="F16" s="320">
        <v>4</v>
      </c>
      <c r="G16" s="321">
        <v>6</v>
      </c>
    </row>
    <row r="17" spans="1:7" ht="12.75">
      <c r="A17" s="58"/>
      <c r="B17" s="322"/>
      <c r="C17" s="322"/>
      <c r="D17" s="323"/>
      <c r="E17" s="323"/>
      <c r="F17" s="324"/>
      <c r="G17" s="60"/>
    </row>
    <row r="18" spans="1:7" ht="24" customHeight="1">
      <c r="A18" s="325" t="s">
        <v>158</v>
      </c>
      <c r="B18" s="324">
        <v>2001</v>
      </c>
      <c r="C18" s="324">
        <v>2002</v>
      </c>
      <c r="D18" s="324">
        <v>2003</v>
      </c>
      <c r="E18" s="324">
        <v>2004</v>
      </c>
      <c r="F18" s="326">
        <v>2005</v>
      </c>
      <c r="G18" s="326">
        <v>2006</v>
      </c>
    </row>
    <row r="19" spans="1:7" ht="12.75" customHeight="1">
      <c r="A19" s="47"/>
      <c r="B19" s="319"/>
      <c r="C19" s="319"/>
      <c r="D19" s="319"/>
      <c r="E19" s="319"/>
      <c r="F19" s="156"/>
      <c r="G19" s="156"/>
    </row>
    <row r="20" spans="1:7" ht="12.75" customHeight="1">
      <c r="A20" s="101" t="s">
        <v>159</v>
      </c>
      <c r="B20" s="320">
        <v>46</v>
      </c>
      <c r="C20" s="320">
        <v>47</v>
      </c>
      <c r="D20" s="320">
        <v>46</v>
      </c>
      <c r="E20" s="320">
        <v>45</v>
      </c>
      <c r="F20" s="320">
        <v>45</v>
      </c>
      <c r="G20" s="321">
        <v>45</v>
      </c>
    </row>
    <row r="21" spans="1:7" ht="12.75">
      <c r="A21" s="47" t="s">
        <v>160</v>
      </c>
      <c r="B21" s="320">
        <v>26</v>
      </c>
      <c r="C21" s="320">
        <v>27</v>
      </c>
      <c r="D21" s="320">
        <v>28</v>
      </c>
      <c r="E21" s="320">
        <v>26</v>
      </c>
      <c r="F21" s="320">
        <v>27</v>
      </c>
      <c r="G21" s="321">
        <v>27</v>
      </c>
    </row>
    <row r="22" spans="1:7" ht="12.75">
      <c r="A22" s="120" t="s">
        <v>1023</v>
      </c>
      <c r="B22" s="320">
        <v>11</v>
      </c>
      <c r="C22" s="320">
        <v>11</v>
      </c>
      <c r="D22" s="320">
        <v>12</v>
      </c>
      <c r="E22" s="320">
        <v>10</v>
      </c>
      <c r="F22" s="320">
        <v>11</v>
      </c>
      <c r="G22" s="321">
        <v>11</v>
      </c>
    </row>
    <row r="23" spans="1:7" ht="12.75">
      <c r="A23" s="120" t="s">
        <v>990</v>
      </c>
      <c r="B23" s="320">
        <v>15</v>
      </c>
      <c r="C23" s="320">
        <v>16</v>
      </c>
      <c r="D23" s="320">
        <v>16</v>
      </c>
      <c r="E23" s="320">
        <v>16</v>
      </c>
      <c r="F23" s="320">
        <v>16</v>
      </c>
      <c r="G23" s="321">
        <v>16</v>
      </c>
    </row>
    <row r="24" spans="1:7" ht="12.75">
      <c r="A24" s="47" t="s">
        <v>161</v>
      </c>
      <c r="B24" s="320">
        <v>5</v>
      </c>
      <c r="C24" s="320">
        <v>7</v>
      </c>
      <c r="D24" s="320">
        <v>5</v>
      </c>
      <c r="E24" s="320">
        <v>7</v>
      </c>
      <c r="F24" s="320">
        <v>6</v>
      </c>
      <c r="G24" s="321">
        <v>6</v>
      </c>
    </row>
    <row r="25" spans="1:7" ht="12.75">
      <c r="A25" s="47" t="s">
        <v>162</v>
      </c>
      <c r="B25" s="320">
        <v>15</v>
      </c>
      <c r="C25" s="320">
        <v>13</v>
      </c>
      <c r="D25" s="320">
        <v>13</v>
      </c>
      <c r="E25" s="320">
        <v>12</v>
      </c>
      <c r="F25" s="320">
        <v>12</v>
      </c>
      <c r="G25" s="321">
        <v>12</v>
      </c>
    </row>
    <row r="26" spans="1:7" ht="12.75">
      <c r="A26" s="120" t="s">
        <v>163</v>
      </c>
      <c r="B26" s="320">
        <v>7</v>
      </c>
      <c r="C26" s="320">
        <v>7</v>
      </c>
      <c r="D26" s="320">
        <v>7</v>
      </c>
      <c r="E26" s="320">
        <v>7</v>
      </c>
      <c r="F26" s="320">
        <v>6</v>
      </c>
      <c r="G26" s="321">
        <v>6</v>
      </c>
    </row>
    <row r="27" spans="1:7" ht="12.75">
      <c r="A27" s="120" t="s">
        <v>164</v>
      </c>
      <c r="B27" s="320">
        <v>8</v>
      </c>
      <c r="C27" s="320">
        <v>6</v>
      </c>
      <c r="D27" s="320">
        <v>6</v>
      </c>
      <c r="E27" s="320">
        <v>5</v>
      </c>
      <c r="F27" s="320">
        <v>6</v>
      </c>
      <c r="G27" s="321">
        <v>6</v>
      </c>
    </row>
    <row r="28" spans="1:7" ht="12.75">
      <c r="A28" s="58"/>
      <c r="B28" s="322"/>
      <c r="C28" s="323"/>
      <c r="D28" s="323"/>
      <c r="E28" s="323"/>
      <c r="F28" s="323"/>
      <c r="G28" s="323"/>
    </row>
    <row r="30" ht="12.75">
      <c r="A30" s="5" t="s">
        <v>165</v>
      </c>
    </row>
    <row r="31" ht="12.75">
      <c r="A31" s="327" t="s">
        <v>166</v>
      </c>
    </row>
    <row r="32" ht="12.75">
      <c r="A32" s="7" t="s">
        <v>167</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35.xml><?xml version="1.0" encoding="utf-8"?>
<worksheet xmlns="http://schemas.openxmlformats.org/spreadsheetml/2006/main" xmlns:r="http://schemas.openxmlformats.org/officeDocument/2006/relationships">
  <dimension ref="A1:D22"/>
  <sheetViews>
    <sheetView workbookViewId="0" topLeftCell="A1">
      <selection activeCell="B28" sqref="B28"/>
    </sheetView>
  </sheetViews>
  <sheetFormatPr defaultColWidth="9.140625" defaultRowHeight="12.75"/>
  <cols>
    <col min="1" max="1" width="24.57421875" style="0" customWidth="1"/>
    <col min="2" max="2" width="18.140625" style="0" customWidth="1"/>
    <col min="3" max="4" width="19.140625" style="0" customWidth="1"/>
  </cols>
  <sheetData>
    <row r="1" spans="1:4" ht="15.75">
      <c r="A1" s="1" t="s">
        <v>141</v>
      </c>
      <c r="B1" s="2"/>
      <c r="C1" s="2"/>
      <c r="D1" s="2"/>
    </row>
    <row r="2" spans="1:4" ht="15.75">
      <c r="A2" s="1" t="s">
        <v>142</v>
      </c>
      <c r="B2" s="2"/>
      <c r="C2" s="2"/>
      <c r="D2" s="2"/>
    </row>
    <row r="3" spans="1:4" ht="12.75" customHeight="1">
      <c r="A3" s="1"/>
      <c r="B3" s="2"/>
      <c r="C3" s="2"/>
      <c r="D3" s="2"/>
    </row>
    <row r="4" spans="1:4" ht="12.75" customHeight="1">
      <c r="A4" s="2" t="s">
        <v>143</v>
      </c>
      <c r="B4" s="2"/>
      <c r="C4" s="2"/>
      <c r="D4" s="2"/>
    </row>
    <row r="5" spans="1:4" ht="12.75" customHeight="1" thickBot="1">
      <c r="A5" s="1"/>
      <c r="B5" s="3"/>
      <c r="C5" s="3"/>
      <c r="D5" s="3"/>
    </row>
    <row r="6" spans="1:4" s="46" customFormat="1" ht="24" customHeight="1" thickTop="1">
      <c r="A6" s="276" t="s">
        <v>56</v>
      </c>
      <c r="B6" s="126">
        <v>2004</v>
      </c>
      <c r="C6" s="236">
        <v>2005</v>
      </c>
      <c r="D6" s="236">
        <v>2006</v>
      </c>
    </row>
    <row r="7" spans="1:4" ht="12.75">
      <c r="A7" s="47"/>
      <c r="C7" s="48"/>
      <c r="D7" s="48"/>
    </row>
    <row r="8" spans="1:4" ht="12.75">
      <c r="A8" s="117" t="s">
        <v>144</v>
      </c>
      <c r="B8" s="314">
        <v>9317245</v>
      </c>
      <c r="C8" s="314">
        <v>10023606</v>
      </c>
      <c r="D8" s="314">
        <v>10360886</v>
      </c>
    </row>
    <row r="9" spans="1:4" ht="12.75">
      <c r="A9" s="117" t="s">
        <v>145</v>
      </c>
      <c r="B9" s="314">
        <v>6817343</v>
      </c>
      <c r="C9" s="314">
        <v>7229731</v>
      </c>
      <c r="D9" s="314">
        <v>7285179</v>
      </c>
    </row>
    <row r="10" spans="1:4" ht="12.75">
      <c r="A10" s="117" t="s">
        <v>146</v>
      </c>
      <c r="B10" s="314">
        <v>1590819</v>
      </c>
      <c r="C10" s="314">
        <v>1852814</v>
      </c>
      <c r="D10" s="314">
        <v>1954782</v>
      </c>
    </row>
    <row r="11" spans="1:4" ht="12.75">
      <c r="A11" s="117" t="s">
        <v>147</v>
      </c>
      <c r="B11" s="315">
        <v>596376</v>
      </c>
      <c r="C11" s="314">
        <v>604930</v>
      </c>
      <c r="D11" s="314">
        <v>661932</v>
      </c>
    </row>
    <row r="12" spans="1:4" ht="12.75">
      <c r="A12" s="117" t="s">
        <v>148</v>
      </c>
      <c r="B12" s="316" t="s">
        <v>1107</v>
      </c>
      <c r="C12" s="316" t="s">
        <v>1107</v>
      </c>
      <c r="D12" s="314">
        <v>42175</v>
      </c>
    </row>
    <row r="13" spans="1:4" ht="12.75">
      <c r="A13" s="117" t="s">
        <v>149</v>
      </c>
      <c r="B13" s="314">
        <v>312707</v>
      </c>
      <c r="C13" s="314">
        <v>336131</v>
      </c>
      <c r="D13" s="314">
        <v>416818</v>
      </c>
    </row>
    <row r="14" spans="1:4" ht="12.75">
      <c r="A14" s="117"/>
      <c r="B14" s="314"/>
      <c r="C14" s="314"/>
      <c r="D14" s="314"/>
    </row>
    <row r="15" spans="1:4" ht="12.75">
      <c r="A15" s="117" t="s">
        <v>1023</v>
      </c>
      <c r="B15" s="314">
        <v>6576993</v>
      </c>
      <c r="C15" s="314">
        <v>7172245</v>
      </c>
      <c r="D15" s="314">
        <v>7566024</v>
      </c>
    </row>
    <row r="16" spans="1:4" ht="12.75">
      <c r="A16" s="117" t="s">
        <v>150</v>
      </c>
      <c r="B16" s="314">
        <v>2740252</v>
      </c>
      <c r="C16" s="314">
        <v>2851361</v>
      </c>
      <c r="D16" s="314">
        <v>2794862</v>
      </c>
    </row>
    <row r="17" spans="1:4" ht="12.75">
      <c r="A17" s="58"/>
      <c r="B17" s="59"/>
      <c r="C17" s="59"/>
      <c r="D17" s="79"/>
    </row>
    <row r="19" s="7" customFormat="1" ht="12.75">
      <c r="A19" s="7" t="s">
        <v>153</v>
      </c>
    </row>
    <row r="20" s="7" customFormat="1" ht="12.75">
      <c r="A20" s="7" t="s">
        <v>151</v>
      </c>
    </row>
    <row r="21" ht="12.75">
      <c r="A21" s="317" t="s">
        <v>152</v>
      </c>
    </row>
    <row r="22" ht="12.75">
      <c r="A22" s="7"/>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6.xml><?xml version="1.0" encoding="utf-8"?>
<worksheet xmlns="http://schemas.openxmlformats.org/spreadsheetml/2006/main" xmlns:r="http://schemas.openxmlformats.org/officeDocument/2006/relationships">
  <dimension ref="A1:G31"/>
  <sheetViews>
    <sheetView workbookViewId="0" topLeftCell="A1">
      <selection activeCell="I26" sqref="I26"/>
    </sheetView>
  </sheetViews>
  <sheetFormatPr defaultColWidth="9.140625" defaultRowHeight="12.75"/>
  <cols>
    <col min="1" max="1" width="34.140625" style="0" customWidth="1"/>
    <col min="2" max="6" width="9.7109375" style="0" customWidth="1"/>
  </cols>
  <sheetData>
    <row r="1" spans="1:6" ht="15.75">
      <c r="A1" s="41" t="s">
        <v>120</v>
      </c>
      <c r="B1" s="2"/>
      <c r="C1" s="2"/>
      <c r="D1" s="2"/>
      <c r="E1" s="2"/>
      <c r="F1" s="2"/>
    </row>
    <row r="2" spans="1:6" ht="13.5" thickBot="1">
      <c r="A2" s="3"/>
      <c r="B2" s="3"/>
      <c r="C2" s="3"/>
      <c r="D2" s="3"/>
      <c r="E2" s="3"/>
      <c r="F2" s="3"/>
    </row>
    <row r="3" spans="1:6" s="67" customFormat="1" ht="24" customHeight="1" thickTop="1">
      <c r="A3" s="118" t="s">
        <v>121</v>
      </c>
      <c r="B3" s="118">
        <v>1990</v>
      </c>
      <c r="C3" s="118">
        <v>1991</v>
      </c>
      <c r="D3" s="118">
        <v>1992</v>
      </c>
      <c r="E3" s="307">
        <v>1993</v>
      </c>
      <c r="F3" s="119">
        <v>1996</v>
      </c>
    </row>
    <row r="4" spans="1:6" ht="12.75">
      <c r="A4" s="47"/>
      <c r="B4" s="47"/>
      <c r="C4" s="47"/>
      <c r="D4" s="47"/>
      <c r="F4" s="48"/>
    </row>
    <row r="5" spans="1:7" ht="12.75">
      <c r="A5" s="47" t="s">
        <v>122</v>
      </c>
      <c r="B5" s="302">
        <v>50</v>
      </c>
      <c r="C5" s="302">
        <v>48</v>
      </c>
      <c r="D5" s="302">
        <v>47</v>
      </c>
      <c r="E5" s="302">
        <v>47</v>
      </c>
      <c r="F5" s="308">
        <v>46</v>
      </c>
      <c r="G5" s="6"/>
    </row>
    <row r="6" spans="1:7" ht="12.75">
      <c r="A6" s="120" t="s">
        <v>123</v>
      </c>
      <c r="B6" s="302">
        <v>34</v>
      </c>
      <c r="C6" s="302">
        <v>33</v>
      </c>
      <c r="D6" s="302">
        <v>32</v>
      </c>
      <c r="E6" s="302">
        <v>32</v>
      </c>
      <c r="F6" s="308">
        <v>30</v>
      </c>
      <c r="G6" s="6"/>
    </row>
    <row r="7" spans="1:7" ht="12.75">
      <c r="A7" s="120" t="s">
        <v>124</v>
      </c>
      <c r="B7" s="302">
        <v>16</v>
      </c>
      <c r="C7" s="302">
        <v>15</v>
      </c>
      <c r="D7" s="302">
        <v>15</v>
      </c>
      <c r="E7" s="302">
        <v>15</v>
      </c>
      <c r="F7" s="308">
        <v>16</v>
      </c>
      <c r="G7" s="6"/>
    </row>
    <row r="8" spans="1:7" ht="12.75">
      <c r="A8" s="309" t="s">
        <v>125</v>
      </c>
      <c r="B8" s="302">
        <v>16</v>
      </c>
      <c r="C8" s="302">
        <v>17</v>
      </c>
      <c r="D8" s="302">
        <v>17</v>
      </c>
      <c r="E8" s="302">
        <v>18</v>
      </c>
      <c r="F8" s="308">
        <v>18</v>
      </c>
      <c r="G8" s="6"/>
    </row>
    <row r="9" spans="1:7" ht="12.75">
      <c r="A9" s="309" t="s">
        <v>126</v>
      </c>
      <c r="B9" s="302">
        <v>12</v>
      </c>
      <c r="C9" s="302">
        <v>12</v>
      </c>
      <c r="D9" s="302">
        <v>13</v>
      </c>
      <c r="E9" s="302">
        <v>13</v>
      </c>
      <c r="F9" s="308">
        <v>13</v>
      </c>
      <c r="G9" s="6"/>
    </row>
    <row r="10" spans="1:7" ht="12.75">
      <c r="A10" s="47"/>
      <c r="B10" s="180"/>
      <c r="C10" s="180"/>
      <c r="D10" s="180"/>
      <c r="E10" s="298"/>
      <c r="F10" s="96"/>
      <c r="G10" s="6"/>
    </row>
    <row r="11" spans="1:7" ht="12.75">
      <c r="A11" s="47" t="s">
        <v>127</v>
      </c>
      <c r="B11" s="302">
        <v>52</v>
      </c>
      <c r="C11" s="302">
        <v>56</v>
      </c>
      <c r="D11" s="302">
        <v>59</v>
      </c>
      <c r="E11" s="302">
        <v>50</v>
      </c>
      <c r="F11" s="310" t="s">
        <v>1107</v>
      </c>
      <c r="G11" s="6"/>
    </row>
    <row r="12" spans="1:7" ht="12.75">
      <c r="A12" s="120" t="s">
        <v>98</v>
      </c>
      <c r="B12" s="302">
        <v>17</v>
      </c>
      <c r="C12" s="302">
        <v>19</v>
      </c>
      <c r="D12" s="302">
        <v>21</v>
      </c>
      <c r="E12" s="302">
        <v>17</v>
      </c>
      <c r="F12" s="310" t="s">
        <v>1107</v>
      </c>
      <c r="G12" s="6"/>
    </row>
    <row r="13" spans="1:7" ht="12.75">
      <c r="A13" s="120" t="s">
        <v>99</v>
      </c>
      <c r="B13" s="302">
        <v>35</v>
      </c>
      <c r="C13" s="302">
        <v>29</v>
      </c>
      <c r="D13" s="302">
        <v>29</v>
      </c>
      <c r="E13" s="302">
        <v>24</v>
      </c>
      <c r="F13" s="310" t="s">
        <v>1107</v>
      </c>
      <c r="G13" s="6"/>
    </row>
    <row r="14" spans="1:7" ht="12.75">
      <c r="A14" s="120" t="s">
        <v>128</v>
      </c>
      <c r="B14" s="310" t="s">
        <v>930</v>
      </c>
      <c r="C14" s="311">
        <v>8</v>
      </c>
      <c r="D14" s="302">
        <v>9</v>
      </c>
      <c r="E14" s="302">
        <v>9</v>
      </c>
      <c r="F14" s="310" t="s">
        <v>1107</v>
      </c>
      <c r="G14" s="6"/>
    </row>
    <row r="15" spans="1:7" ht="12.75">
      <c r="A15" s="47"/>
      <c r="B15" s="310"/>
      <c r="C15" s="4"/>
      <c r="D15" s="47"/>
      <c r="F15" s="48"/>
      <c r="G15" s="6"/>
    </row>
    <row r="16" spans="1:7" ht="12.75">
      <c r="A16" s="47" t="s">
        <v>129</v>
      </c>
      <c r="B16" s="310"/>
      <c r="C16" s="4"/>
      <c r="D16" s="47"/>
      <c r="F16" s="48"/>
      <c r="G16" s="6"/>
    </row>
    <row r="17" spans="1:7" ht="12.75">
      <c r="A17" s="120" t="s">
        <v>130</v>
      </c>
      <c r="B17" s="302">
        <v>561</v>
      </c>
      <c r="C17" s="302">
        <v>484</v>
      </c>
      <c r="D17" s="302">
        <v>372</v>
      </c>
      <c r="E17" s="302">
        <v>312</v>
      </c>
      <c r="F17" s="308">
        <v>364</v>
      </c>
      <c r="G17" s="6"/>
    </row>
    <row r="18" spans="1:7" ht="12.75">
      <c r="A18" s="120" t="s">
        <v>131</v>
      </c>
      <c r="B18" s="302">
        <v>278</v>
      </c>
      <c r="C18" s="302">
        <v>259</v>
      </c>
      <c r="D18" s="302">
        <v>176</v>
      </c>
      <c r="E18" s="302">
        <v>140</v>
      </c>
      <c r="F18" s="308">
        <v>155</v>
      </c>
      <c r="G18" s="6"/>
    </row>
    <row r="19" spans="1:7" ht="12.75">
      <c r="A19" s="47"/>
      <c r="B19" s="312"/>
      <c r="C19" s="186"/>
      <c r="D19" s="186"/>
      <c r="E19" s="169"/>
      <c r="F19" s="313"/>
      <c r="G19" s="6"/>
    </row>
    <row r="20" spans="1:7" ht="12.75">
      <c r="A20" s="47" t="s">
        <v>132</v>
      </c>
      <c r="B20" s="312"/>
      <c r="C20" s="186"/>
      <c r="D20" s="186"/>
      <c r="E20" s="169"/>
      <c r="F20" s="313"/>
      <c r="G20" s="6"/>
    </row>
    <row r="21" spans="1:7" ht="12.75">
      <c r="A21" s="120" t="s">
        <v>133</v>
      </c>
      <c r="B21" s="302">
        <v>3505</v>
      </c>
      <c r="C21" s="302">
        <v>3339</v>
      </c>
      <c r="D21" s="302">
        <v>3293</v>
      </c>
      <c r="E21" s="302">
        <v>3088</v>
      </c>
      <c r="F21" s="308">
        <v>2561</v>
      </c>
      <c r="G21" s="6"/>
    </row>
    <row r="22" spans="1:7" ht="12.75">
      <c r="A22" s="120" t="s">
        <v>134</v>
      </c>
      <c r="B22" s="302">
        <v>309</v>
      </c>
      <c r="C22" s="302">
        <v>350</v>
      </c>
      <c r="D22" s="302">
        <v>388</v>
      </c>
      <c r="E22" s="302">
        <v>360</v>
      </c>
      <c r="F22" s="308">
        <v>378</v>
      </c>
      <c r="G22" s="6"/>
    </row>
    <row r="23" spans="1:7" ht="12.75">
      <c r="A23" s="120" t="s">
        <v>135</v>
      </c>
      <c r="B23" s="302">
        <v>3306</v>
      </c>
      <c r="C23" s="302">
        <v>3492</v>
      </c>
      <c r="D23" s="302">
        <v>3711</v>
      </c>
      <c r="E23" s="302">
        <v>3828</v>
      </c>
      <c r="F23" s="308">
        <v>3850</v>
      </c>
      <c r="G23" s="6"/>
    </row>
    <row r="24" spans="1:6" ht="12.75">
      <c r="A24" s="58"/>
      <c r="B24" s="58"/>
      <c r="C24" s="58"/>
      <c r="D24" s="58"/>
      <c r="E24" s="79"/>
      <c r="F24" s="60"/>
    </row>
    <row r="26" s="7" customFormat="1" ht="12.75">
      <c r="A26" s="7" t="s">
        <v>1115</v>
      </c>
    </row>
    <row r="27" s="5" customFormat="1" ht="12.75">
      <c r="A27" s="5" t="s">
        <v>136</v>
      </c>
    </row>
    <row r="28" s="5" customFormat="1" ht="12.75">
      <c r="A28" s="23" t="s">
        <v>137</v>
      </c>
    </row>
    <row r="29" s="5" customFormat="1" ht="12.75">
      <c r="A29" s="5" t="s">
        <v>138</v>
      </c>
    </row>
    <row r="30" s="5" customFormat="1" ht="12.75">
      <c r="A30" s="23" t="s">
        <v>139</v>
      </c>
    </row>
    <row r="31" s="5" customFormat="1" ht="12.75">
      <c r="A31" s="8" t="s">
        <v>140</v>
      </c>
    </row>
    <row r="32" s="5"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7.xml><?xml version="1.0" encoding="utf-8"?>
<worksheet xmlns="http://schemas.openxmlformats.org/spreadsheetml/2006/main" xmlns:r="http://schemas.openxmlformats.org/officeDocument/2006/relationships">
  <sheetPr codeName="Sheet27"/>
  <dimension ref="A1:E24"/>
  <sheetViews>
    <sheetView workbookViewId="0" topLeftCell="A1">
      <selection activeCell="A23" sqref="A23"/>
    </sheetView>
  </sheetViews>
  <sheetFormatPr defaultColWidth="9.140625" defaultRowHeight="12.75"/>
  <cols>
    <col min="1" max="1" width="36.421875" style="0" customWidth="1"/>
    <col min="2" max="2" width="11.28125" style="0" customWidth="1"/>
    <col min="3" max="3" width="11.7109375" style="0" customWidth="1"/>
    <col min="4" max="5" width="11.57421875" style="0" customWidth="1"/>
  </cols>
  <sheetData>
    <row r="1" spans="1:5" ht="15.75">
      <c r="A1" s="1" t="s">
        <v>96</v>
      </c>
      <c r="B1" s="2"/>
      <c r="C1" s="2"/>
      <c r="D1" s="2"/>
      <c r="E1" s="2"/>
    </row>
    <row r="2" spans="1:5" ht="15.75">
      <c r="A2" s="299" t="s">
        <v>97</v>
      </c>
      <c r="B2" s="299"/>
      <c r="C2" s="299"/>
      <c r="D2" s="299"/>
      <c r="E2" s="299"/>
    </row>
    <row r="3" spans="1:5" ht="13.5" thickBot="1">
      <c r="A3" s="3"/>
      <c r="B3" s="3"/>
      <c r="C3" s="3"/>
      <c r="D3" s="3"/>
      <c r="E3" s="3"/>
    </row>
    <row r="4" spans="1:5" s="67" customFormat="1" ht="24" customHeight="1" thickTop="1">
      <c r="A4" s="691" t="s">
        <v>1194</v>
      </c>
      <c r="B4" s="693" t="s">
        <v>98</v>
      </c>
      <c r="C4" s="694"/>
      <c r="D4" s="695" t="s">
        <v>99</v>
      </c>
      <c r="E4" s="696"/>
    </row>
    <row r="5" spans="1:5" s="46" customFormat="1" ht="24.75" customHeight="1">
      <c r="A5" s="692"/>
      <c r="B5" s="64">
        <v>2004</v>
      </c>
      <c r="C5" s="64">
        <v>2005</v>
      </c>
      <c r="D5" s="300">
        <v>2004</v>
      </c>
      <c r="E5" s="300">
        <v>2005</v>
      </c>
    </row>
    <row r="6" spans="1:5" ht="12.75">
      <c r="A6" s="47"/>
      <c r="B6" s="4"/>
      <c r="C6" s="4"/>
      <c r="D6" s="195"/>
      <c r="E6" s="301"/>
    </row>
    <row r="7" spans="1:5" ht="12.75">
      <c r="A7" s="117" t="s">
        <v>100</v>
      </c>
      <c r="B7" s="302">
        <v>27</v>
      </c>
      <c r="C7" s="302">
        <v>21</v>
      </c>
      <c r="D7" s="303">
        <v>25</v>
      </c>
      <c r="E7" s="303">
        <v>25</v>
      </c>
    </row>
    <row r="8" spans="1:5" ht="12.75">
      <c r="A8" s="117" t="s">
        <v>101</v>
      </c>
      <c r="B8" s="302">
        <v>2512</v>
      </c>
      <c r="C8" s="302">
        <v>2524</v>
      </c>
      <c r="D8" s="303">
        <v>3090</v>
      </c>
      <c r="E8" s="303">
        <v>3040</v>
      </c>
    </row>
    <row r="9" spans="1:5" ht="12.75">
      <c r="A9" s="117" t="s">
        <v>102</v>
      </c>
      <c r="B9" s="302">
        <v>57796</v>
      </c>
      <c r="C9" s="302">
        <v>56231</v>
      </c>
      <c r="D9" s="303">
        <v>49271</v>
      </c>
      <c r="E9" s="303">
        <v>49200</v>
      </c>
    </row>
    <row r="10" spans="1:5" ht="12.75">
      <c r="A10" s="117" t="s">
        <v>103</v>
      </c>
      <c r="B10" s="302">
        <v>4182</v>
      </c>
      <c r="C10" s="302">
        <v>3950</v>
      </c>
      <c r="D10" s="303">
        <v>5585</v>
      </c>
      <c r="E10" s="303">
        <v>5786</v>
      </c>
    </row>
    <row r="11" spans="1:5" ht="12.75">
      <c r="A11" s="117" t="s">
        <v>104</v>
      </c>
      <c r="B11" s="302">
        <v>2323</v>
      </c>
      <c r="C11" s="302">
        <v>2151</v>
      </c>
      <c r="D11" s="303">
        <v>6141</v>
      </c>
      <c r="E11" s="303">
        <v>6617</v>
      </c>
    </row>
    <row r="12" spans="1:5" ht="12.75">
      <c r="A12" s="117" t="s">
        <v>105</v>
      </c>
      <c r="B12" s="302">
        <v>9</v>
      </c>
      <c r="C12" s="302">
        <v>8</v>
      </c>
      <c r="D12" s="303">
        <v>375</v>
      </c>
      <c r="E12" s="303">
        <v>85</v>
      </c>
    </row>
    <row r="13" spans="1:5" ht="12.75">
      <c r="A13" s="117" t="s">
        <v>106</v>
      </c>
      <c r="B13" s="302"/>
      <c r="C13" s="302"/>
      <c r="D13" s="303"/>
      <c r="E13" s="303"/>
    </row>
    <row r="14" spans="1:5" ht="12.75">
      <c r="A14" s="117" t="s">
        <v>107</v>
      </c>
      <c r="B14" s="302">
        <v>384</v>
      </c>
      <c r="C14" s="302">
        <v>375</v>
      </c>
      <c r="D14" s="303">
        <v>700</v>
      </c>
      <c r="E14" s="303">
        <v>750</v>
      </c>
    </row>
    <row r="15" spans="1:5" ht="12.75">
      <c r="A15" s="117" t="s">
        <v>108</v>
      </c>
      <c r="B15" s="302">
        <v>434</v>
      </c>
      <c r="C15" s="302">
        <v>429</v>
      </c>
      <c r="D15" s="303">
        <v>785</v>
      </c>
      <c r="E15" s="303">
        <v>824</v>
      </c>
    </row>
    <row r="16" spans="1:5" ht="12.75">
      <c r="A16" s="117" t="s">
        <v>109</v>
      </c>
      <c r="B16" s="302"/>
      <c r="D16" s="303"/>
      <c r="E16" s="303"/>
    </row>
    <row r="17" spans="1:5" ht="12.75">
      <c r="A17" s="117" t="s">
        <v>108</v>
      </c>
      <c r="B17" s="89" t="s">
        <v>110</v>
      </c>
      <c r="C17" s="89" t="s">
        <v>1154</v>
      </c>
      <c r="D17" s="304" t="s">
        <v>111</v>
      </c>
      <c r="E17" s="304" t="s">
        <v>1162</v>
      </c>
    </row>
    <row r="18" spans="1:5" ht="12.75">
      <c r="A18" s="117" t="s">
        <v>112</v>
      </c>
      <c r="B18" s="89" t="s">
        <v>113</v>
      </c>
      <c r="C18" s="89" t="s">
        <v>114</v>
      </c>
      <c r="D18" s="304" t="s">
        <v>115</v>
      </c>
      <c r="E18" s="304" t="s">
        <v>116</v>
      </c>
    </row>
    <row r="19" spans="1:5" ht="12.75">
      <c r="A19" s="58"/>
      <c r="B19" s="305"/>
      <c r="C19" s="306"/>
      <c r="D19" s="59"/>
      <c r="E19" s="60"/>
    </row>
    <row r="21" s="5" customFormat="1" ht="12.75">
      <c r="A21" s="23" t="s">
        <v>117</v>
      </c>
    </row>
    <row r="22" s="5" customFormat="1" ht="12.75">
      <c r="A22" s="23" t="s">
        <v>118</v>
      </c>
    </row>
    <row r="23" s="5" customFormat="1" ht="12.75">
      <c r="A23" s="23" t="s">
        <v>119</v>
      </c>
    </row>
    <row r="24" ht="12.75">
      <c r="A24" s="7" t="s">
        <v>94</v>
      </c>
    </row>
    <row r="25" ht="12.75" customHeight="1"/>
  </sheetData>
  <mergeCells count="3">
    <mergeCell ref="A4:A5"/>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8.xml><?xml version="1.0" encoding="utf-8"?>
<worksheet xmlns="http://schemas.openxmlformats.org/spreadsheetml/2006/main" xmlns:r="http://schemas.openxmlformats.org/officeDocument/2006/relationships">
  <sheetPr codeName="Sheet25"/>
  <dimension ref="A1:C46"/>
  <sheetViews>
    <sheetView workbookViewId="0" topLeftCell="A1">
      <selection activeCell="A40" sqref="A40"/>
    </sheetView>
  </sheetViews>
  <sheetFormatPr defaultColWidth="9.140625" defaultRowHeight="12.75"/>
  <cols>
    <col min="1" max="1" width="14.00390625" style="0" customWidth="1"/>
    <col min="2" max="2" width="37.00390625" style="0" customWidth="1"/>
    <col min="3" max="3" width="30.00390625" style="298" customWidth="1"/>
    <col min="4" max="4" width="13.7109375" style="0" customWidth="1"/>
  </cols>
  <sheetData>
    <row r="1" spans="1:3" ht="15.75" customHeight="1">
      <c r="A1" s="1" t="s">
        <v>79</v>
      </c>
      <c r="B1" s="2"/>
      <c r="C1" s="279"/>
    </row>
    <row r="2" spans="1:3" ht="15.75">
      <c r="A2" s="1" t="s">
        <v>80</v>
      </c>
      <c r="B2" s="2"/>
      <c r="C2" s="279"/>
    </row>
    <row r="3" spans="1:3" ht="12.75" customHeight="1">
      <c r="A3" s="1"/>
      <c r="B3" s="2"/>
      <c r="C3" s="279"/>
    </row>
    <row r="4" spans="1:3" s="132" customFormat="1" ht="12.75">
      <c r="A4" s="280" t="s">
        <v>81</v>
      </c>
      <c r="B4" s="280"/>
      <c r="C4" s="280"/>
    </row>
    <row r="5" spans="1:3" s="132" customFormat="1" ht="12.75">
      <c r="A5" s="280" t="s">
        <v>82</v>
      </c>
      <c r="B5" s="280"/>
      <c r="C5" s="280"/>
    </row>
    <row r="6" spans="1:3" ht="12.75" customHeight="1" thickBot="1">
      <c r="A6" s="3"/>
      <c r="B6" s="3"/>
      <c r="C6" s="281"/>
    </row>
    <row r="7" spans="1:3" s="46" customFormat="1" ht="23.25" customHeight="1" thickTop="1">
      <c r="A7" s="64" t="s">
        <v>83</v>
      </c>
      <c r="B7" s="282" t="s">
        <v>84</v>
      </c>
      <c r="C7" s="283" t="s">
        <v>85</v>
      </c>
    </row>
    <row r="8" spans="1:3" s="46" customFormat="1" ht="12.75" customHeight="1">
      <c r="A8" s="123"/>
      <c r="B8" s="284"/>
      <c r="C8" s="285"/>
    </row>
    <row r="9" spans="1:3" ht="12.75">
      <c r="A9" s="286">
        <v>2000</v>
      </c>
      <c r="B9" s="287"/>
      <c r="C9" s="288"/>
    </row>
    <row r="10" spans="1:3" ht="12.75">
      <c r="A10" s="286"/>
      <c r="B10" s="287"/>
      <c r="C10" s="288"/>
    </row>
    <row r="11" spans="1:3" ht="12.75">
      <c r="A11" s="289">
        <v>8</v>
      </c>
      <c r="B11" s="287" t="s">
        <v>86</v>
      </c>
      <c r="C11" s="288">
        <v>2607</v>
      </c>
    </row>
    <row r="12" spans="1:3" ht="12.75">
      <c r="A12" s="289">
        <v>16</v>
      </c>
      <c r="B12" s="287" t="s">
        <v>87</v>
      </c>
      <c r="C12" s="288">
        <v>1733</v>
      </c>
    </row>
    <row r="13" spans="1:3" ht="12.75">
      <c r="A13" s="289">
        <v>24</v>
      </c>
      <c r="B13" s="287" t="s">
        <v>88</v>
      </c>
      <c r="C13" s="288">
        <v>1466</v>
      </c>
    </row>
    <row r="14" spans="1:3" ht="12.75" customHeight="1">
      <c r="A14" s="289"/>
      <c r="B14" s="287"/>
      <c r="C14" s="288"/>
    </row>
    <row r="15" spans="1:3" ht="12.75">
      <c r="A15" s="286" t="s">
        <v>89</v>
      </c>
      <c r="B15" s="287"/>
      <c r="C15" s="288"/>
    </row>
    <row r="16" spans="1:3" ht="12.75">
      <c r="A16" s="286"/>
      <c r="B16" s="287"/>
      <c r="C16" s="288"/>
    </row>
    <row r="17" spans="1:3" ht="12.75">
      <c r="A17" s="289">
        <v>6</v>
      </c>
      <c r="B17" s="287" t="s">
        <v>86</v>
      </c>
      <c r="C17" s="288">
        <v>2120</v>
      </c>
    </row>
    <row r="18" spans="1:3" ht="12.75">
      <c r="A18" s="289">
        <v>13</v>
      </c>
      <c r="B18" s="287" t="s">
        <v>87</v>
      </c>
      <c r="C18" s="288">
        <v>1528</v>
      </c>
    </row>
    <row r="19" spans="1:3" ht="12.75">
      <c r="A19" s="289">
        <v>21</v>
      </c>
      <c r="B19" s="287" t="s">
        <v>88</v>
      </c>
      <c r="C19" s="288">
        <v>1218</v>
      </c>
    </row>
    <row r="20" spans="1:3" ht="12.75">
      <c r="A20" s="289">
        <v>25</v>
      </c>
      <c r="B20" s="287" t="s">
        <v>90</v>
      </c>
      <c r="C20" s="288">
        <v>1132</v>
      </c>
    </row>
    <row r="21" spans="1:3" ht="12" customHeight="1">
      <c r="A21" s="289"/>
      <c r="B21" s="287"/>
      <c r="C21" s="288"/>
    </row>
    <row r="22" spans="1:3" ht="12.75">
      <c r="A22" s="286" t="s">
        <v>91</v>
      </c>
      <c r="B22" s="287"/>
      <c r="C22" s="288"/>
    </row>
    <row r="23" spans="1:3" ht="12.75">
      <c r="A23" s="286"/>
      <c r="B23" s="287"/>
      <c r="C23" s="288"/>
    </row>
    <row r="24" spans="1:3" ht="12.75">
      <c r="A24" s="289">
        <v>6</v>
      </c>
      <c r="B24" s="287" t="s">
        <v>86</v>
      </c>
      <c r="C24" s="288">
        <v>2019</v>
      </c>
    </row>
    <row r="25" spans="1:3" ht="12.75">
      <c r="A25" s="289">
        <v>13</v>
      </c>
      <c r="B25" s="287" t="s">
        <v>87</v>
      </c>
      <c r="C25" s="288">
        <v>1430</v>
      </c>
    </row>
    <row r="26" spans="1:3" ht="12.75">
      <c r="A26" s="289">
        <v>20</v>
      </c>
      <c r="B26" s="287" t="s">
        <v>88</v>
      </c>
      <c r="C26" s="288">
        <v>1263</v>
      </c>
    </row>
    <row r="27" spans="1:3" ht="12.75">
      <c r="A27" s="289">
        <v>25</v>
      </c>
      <c r="B27" s="287" t="s">
        <v>90</v>
      </c>
      <c r="C27" s="288">
        <v>1103</v>
      </c>
    </row>
    <row r="28" spans="1:3" ht="12.75" customHeight="1">
      <c r="A28" s="47"/>
      <c r="B28" s="290"/>
      <c r="C28" s="291"/>
    </row>
    <row r="29" spans="1:3" ht="12.75">
      <c r="A29" s="286" t="s">
        <v>92</v>
      </c>
      <c r="B29" s="287"/>
      <c r="C29" s="288"/>
    </row>
    <row r="30" spans="1:3" ht="12.75">
      <c r="A30" s="286"/>
      <c r="B30" s="287"/>
      <c r="C30" s="288"/>
    </row>
    <row r="31" spans="1:3" ht="12.75">
      <c r="A31" s="289">
        <v>6</v>
      </c>
      <c r="B31" s="287" t="s">
        <v>86</v>
      </c>
      <c r="C31" s="288">
        <v>1791</v>
      </c>
    </row>
    <row r="32" spans="1:3" ht="12.75">
      <c r="A32" s="289">
        <v>21</v>
      </c>
      <c r="B32" s="287" t="s">
        <v>87</v>
      </c>
      <c r="C32" s="288">
        <v>1220</v>
      </c>
    </row>
    <row r="33" spans="1:3" ht="12.75">
      <c r="A33" s="289">
        <v>24</v>
      </c>
      <c r="B33" s="287" t="s">
        <v>88</v>
      </c>
      <c r="C33" s="288">
        <v>1165</v>
      </c>
    </row>
    <row r="34" spans="1:3" ht="12.75">
      <c r="A34" s="292"/>
      <c r="B34" s="287"/>
      <c r="C34" s="288"/>
    </row>
    <row r="35" spans="1:3" ht="12.75">
      <c r="A35" s="286" t="s">
        <v>1108</v>
      </c>
      <c r="B35" s="287"/>
      <c r="C35" s="288"/>
    </row>
    <row r="36" spans="1:3" ht="12.75">
      <c r="A36" s="292"/>
      <c r="B36" s="287"/>
      <c r="C36" s="288"/>
    </row>
    <row r="37" spans="1:3" ht="12.75">
      <c r="A37" s="289">
        <v>13</v>
      </c>
      <c r="B37" s="287" t="s">
        <v>86</v>
      </c>
      <c r="C37" s="288">
        <v>1632</v>
      </c>
    </row>
    <row r="38" spans="1:3" ht="12.75">
      <c r="A38" s="292"/>
      <c r="B38" s="287"/>
      <c r="C38" s="288"/>
    </row>
    <row r="39" spans="1:3" ht="12.75">
      <c r="A39" s="286" t="s">
        <v>1111</v>
      </c>
      <c r="B39" s="287"/>
      <c r="C39" s="288"/>
    </row>
    <row r="40" spans="1:3" ht="12.75">
      <c r="A40" s="292"/>
      <c r="B40" s="287"/>
      <c r="C40" s="288"/>
    </row>
    <row r="41" spans="1:3" ht="12.75">
      <c r="A41" s="289">
        <v>16</v>
      </c>
      <c r="B41" s="287" t="s">
        <v>86</v>
      </c>
      <c r="C41" s="288">
        <v>1534</v>
      </c>
    </row>
    <row r="42" spans="2:3" ht="12.75" customHeight="1">
      <c r="B42" s="287"/>
      <c r="C42" s="288"/>
    </row>
    <row r="43" spans="1:3" ht="14.25" customHeight="1">
      <c r="A43" s="293"/>
      <c r="B43" s="293"/>
      <c r="C43" s="294"/>
    </row>
    <row r="44" spans="1:3" ht="13.5" customHeight="1">
      <c r="A44" s="143" t="s">
        <v>93</v>
      </c>
      <c r="B44" s="6"/>
      <c r="C44" s="75"/>
    </row>
    <row r="45" spans="1:3" ht="12.75">
      <c r="A45" s="295" t="s">
        <v>95</v>
      </c>
      <c r="B45" s="296"/>
      <c r="C45" s="296"/>
    </row>
    <row r="46" spans="1:3" s="7" customFormat="1" ht="12.75">
      <c r="A46" s="7" t="s">
        <v>94</v>
      </c>
      <c r="C46" s="297"/>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9.xml><?xml version="1.0" encoding="utf-8"?>
<worksheet xmlns="http://schemas.openxmlformats.org/spreadsheetml/2006/main" xmlns:r="http://schemas.openxmlformats.org/officeDocument/2006/relationships">
  <sheetPr codeName="Sheet26"/>
  <dimension ref="A1:E34"/>
  <sheetViews>
    <sheetView workbookViewId="0" topLeftCell="A1">
      <selection activeCell="A1" sqref="A1"/>
    </sheetView>
  </sheetViews>
  <sheetFormatPr defaultColWidth="9.140625" defaultRowHeight="12.75"/>
  <cols>
    <col min="1" max="1" width="11.8515625" style="0" customWidth="1"/>
    <col min="2" max="3" width="17.8515625" style="0" customWidth="1"/>
    <col min="4" max="4" width="18.00390625" style="0" customWidth="1"/>
    <col min="5" max="5" width="17.8515625" style="0" customWidth="1"/>
  </cols>
  <sheetData>
    <row r="1" spans="1:5" ht="15.75">
      <c r="A1" s="1" t="s">
        <v>67</v>
      </c>
      <c r="B1" s="2"/>
      <c r="C1" s="2"/>
      <c r="D1" s="2"/>
      <c r="E1" s="2"/>
    </row>
    <row r="2" spans="1:5" ht="15.75">
      <c r="A2" s="1" t="s">
        <v>68</v>
      </c>
      <c r="B2" s="2"/>
      <c r="C2" s="2"/>
      <c r="D2" s="2"/>
      <c r="E2" s="2"/>
    </row>
    <row r="3" spans="1:5" ht="12.75" customHeight="1">
      <c r="A3" s="1"/>
      <c r="B3" s="2"/>
      <c r="C3" s="2"/>
      <c r="D3" s="2"/>
      <c r="E3" s="2"/>
    </row>
    <row r="4" spans="1:5" ht="12.75">
      <c r="A4" s="62" t="s">
        <v>69</v>
      </c>
      <c r="B4" s="2"/>
      <c r="C4" s="2"/>
      <c r="D4" s="2"/>
      <c r="E4" s="2"/>
    </row>
    <row r="5" spans="1:5" ht="13.5" thickBot="1">
      <c r="A5" s="3"/>
      <c r="B5" s="3"/>
      <c r="C5" s="3"/>
      <c r="D5" s="3"/>
      <c r="E5" s="3"/>
    </row>
    <row r="6" spans="1:5" s="67" customFormat="1" ht="24" customHeight="1" thickTop="1">
      <c r="A6" s="123"/>
      <c r="B6" s="697" t="s">
        <v>70</v>
      </c>
      <c r="C6" s="698"/>
      <c r="D6" s="277"/>
      <c r="E6" s="178"/>
    </row>
    <row r="7" spans="1:5" s="67" customFormat="1" ht="24" customHeight="1">
      <c r="A7" s="43" t="s">
        <v>1081</v>
      </c>
      <c r="B7" s="278" t="s">
        <v>71</v>
      </c>
      <c r="C7" s="43" t="s">
        <v>72</v>
      </c>
      <c r="D7" s="43" t="s">
        <v>73</v>
      </c>
      <c r="E7" s="9" t="s">
        <v>74</v>
      </c>
    </row>
    <row r="8" spans="1:5" s="46" customFormat="1" ht="12.75">
      <c r="A8" s="47"/>
      <c r="B8" s="47"/>
      <c r="C8" s="47"/>
      <c r="D8" s="47"/>
      <c r="E8"/>
    </row>
    <row r="9" spans="1:5" ht="12.75">
      <c r="A9" s="117">
        <v>1988</v>
      </c>
      <c r="B9" s="186">
        <v>6653346</v>
      </c>
      <c r="C9" s="186">
        <v>6713621</v>
      </c>
      <c r="D9" s="186">
        <v>1421707</v>
      </c>
      <c r="E9" s="169">
        <v>8964928</v>
      </c>
    </row>
    <row r="10" spans="1:5" ht="12.75">
      <c r="A10" s="117">
        <v>1989</v>
      </c>
      <c r="B10" s="186">
        <v>7022986</v>
      </c>
      <c r="C10" s="186">
        <v>7234653</v>
      </c>
      <c r="D10" s="186">
        <v>1167954</v>
      </c>
      <c r="E10" s="169">
        <v>9634077</v>
      </c>
    </row>
    <row r="11" spans="1:5" ht="12.75">
      <c r="A11" s="117">
        <v>1990</v>
      </c>
      <c r="B11" s="186">
        <v>7310635</v>
      </c>
      <c r="C11" s="186">
        <v>7562156</v>
      </c>
      <c r="D11" s="186">
        <v>1065408</v>
      </c>
      <c r="E11" s="169">
        <v>9907154</v>
      </c>
    </row>
    <row r="12" spans="1:5" ht="12.75">
      <c r="A12" s="117">
        <v>1991</v>
      </c>
      <c r="B12" s="186">
        <v>7135595</v>
      </c>
      <c r="C12" s="186">
        <v>7215323</v>
      </c>
      <c r="D12" s="186">
        <v>1020464</v>
      </c>
      <c r="E12" s="169">
        <v>9368576</v>
      </c>
    </row>
    <row r="13" spans="1:5" ht="12.75">
      <c r="A13" s="117">
        <v>1992</v>
      </c>
      <c r="B13" s="186">
        <v>7248645</v>
      </c>
      <c r="C13" s="186">
        <v>7087463</v>
      </c>
      <c r="D13" s="186">
        <v>1318044</v>
      </c>
      <c r="E13" s="169">
        <v>9568434</v>
      </c>
    </row>
    <row r="14" spans="1:5" ht="12.75">
      <c r="A14" s="117">
        <v>1993</v>
      </c>
      <c r="B14" s="186">
        <v>6924571</v>
      </c>
      <c r="C14" s="186">
        <v>6907236</v>
      </c>
      <c r="D14" s="186">
        <v>1298684</v>
      </c>
      <c r="E14" s="169">
        <v>9345320</v>
      </c>
    </row>
    <row r="15" spans="1:5" ht="12.75">
      <c r="A15" s="117">
        <v>1994</v>
      </c>
      <c r="B15" s="186">
        <v>7309894</v>
      </c>
      <c r="C15" s="186">
        <v>7478052</v>
      </c>
      <c r="D15" s="186">
        <v>956926</v>
      </c>
      <c r="E15" s="169">
        <v>9920709</v>
      </c>
    </row>
    <row r="16" spans="1:5" ht="12.75">
      <c r="A16" s="117">
        <v>1995</v>
      </c>
      <c r="B16" s="186">
        <v>7517273</v>
      </c>
      <c r="C16" s="186">
        <v>7692494</v>
      </c>
      <c r="D16" s="186">
        <v>750495</v>
      </c>
      <c r="E16" s="169">
        <v>10388281</v>
      </c>
    </row>
    <row r="17" spans="1:5" ht="12.75">
      <c r="A17" s="117">
        <v>1996</v>
      </c>
      <c r="B17" s="186">
        <v>7700229</v>
      </c>
      <c r="C17" s="186">
        <v>7992620</v>
      </c>
      <c r="D17" s="186">
        <v>690833</v>
      </c>
      <c r="E17" s="169">
        <v>10581825</v>
      </c>
    </row>
    <row r="18" spans="1:5" ht="12.75">
      <c r="A18" s="117">
        <v>1997</v>
      </c>
      <c r="B18" s="186">
        <v>7788367</v>
      </c>
      <c r="C18" s="186">
        <v>7874798</v>
      </c>
      <c r="D18" s="186">
        <v>706030</v>
      </c>
      <c r="E18" s="169">
        <v>10448099</v>
      </c>
    </row>
    <row r="19" spans="1:5" ht="12.75">
      <c r="A19" s="117">
        <v>1998</v>
      </c>
      <c r="B19" s="186">
        <v>7576988</v>
      </c>
      <c r="C19" s="186">
        <v>7728768</v>
      </c>
      <c r="D19" s="186">
        <v>466807</v>
      </c>
      <c r="E19" s="169">
        <v>10075448</v>
      </c>
    </row>
    <row r="20" spans="1:5" ht="12.75">
      <c r="A20" s="117">
        <v>1999</v>
      </c>
      <c r="B20" s="186">
        <v>7699676</v>
      </c>
      <c r="C20" s="186">
        <v>7737494</v>
      </c>
      <c r="D20" s="186">
        <v>376236</v>
      </c>
      <c r="E20" s="169">
        <v>10173069</v>
      </c>
    </row>
    <row r="21" spans="1:5" ht="12.75">
      <c r="A21" s="117">
        <v>2000</v>
      </c>
      <c r="B21" s="186">
        <v>7981640</v>
      </c>
      <c r="C21" s="186">
        <v>7959325</v>
      </c>
      <c r="D21" s="186">
        <v>407359</v>
      </c>
      <c r="E21" s="169">
        <v>10378775</v>
      </c>
    </row>
    <row r="22" spans="1:5" ht="12.75">
      <c r="A22" s="117">
        <v>2001</v>
      </c>
      <c r="B22" s="186">
        <v>7270532</v>
      </c>
      <c r="C22" s="186">
        <v>7263415</v>
      </c>
      <c r="D22" s="186">
        <v>275853</v>
      </c>
      <c r="E22" s="169">
        <v>9169182</v>
      </c>
    </row>
    <row r="23" spans="1:5" ht="12.75">
      <c r="A23" s="117">
        <v>2002</v>
      </c>
      <c r="B23" s="186">
        <v>7414344</v>
      </c>
      <c r="C23" s="186">
        <v>7370010</v>
      </c>
      <c r="D23" s="186">
        <v>232806</v>
      </c>
      <c r="E23" s="169">
        <v>8587568</v>
      </c>
    </row>
    <row r="24" spans="1:5" ht="12.75">
      <c r="A24" s="117">
        <v>2003</v>
      </c>
      <c r="B24" s="186">
        <v>7492272</v>
      </c>
      <c r="C24" s="186">
        <v>7472568</v>
      </c>
      <c r="D24" s="186">
        <v>125253</v>
      </c>
      <c r="E24" s="169">
        <v>7820545</v>
      </c>
    </row>
    <row r="25" spans="1:5" ht="12.75">
      <c r="A25" s="117">
        <v>2004</v>
      </c>
      <c r="B25" s="186">
        <v>8033491</v>
      </c>
      <c r="C25" s="186">
        <v>8058756</v>
      </c>
      <c r="D25" s="186">
        <v>175507</v>
      </c>
      <c r="E25" s="169">
        <v>7713639</v>
      </c>
    </row>
    <row r="26" spans="1:5" ht="12.75">
      <c r="A26" s="117">
        <v>2005</v>
      </c>
      <c r="B26" s="186">
        <v>8730582</v>
      </c>
      <c r="C26" s="186">
        <v>8749733</v>
      </c>
      <c r="D26" s="186">
        <v>100172</v>
      </c>
      <c r="E26" s="93" t="s">
        <v>75</v>
      </c>
    </row>
    <row r="27" spans="1:5" ht="12.75">
      <c r="A27" s="117" t="s">
        <v>522</v>
      </c>
      <c r="B27" s="186">
        <v>8892418</v>
      </c>
      <c r="C27" s="186">
        <v>8930718</v>
      </c>
      <c r="D27" s="186">
        <v>112158</v>
      </c>
      <c r="E27" s="169">
        <v>8273622</v>
      </c>
    </row>
    <row r="28" spans="1:5" ht="12.75">
      <c r="A28" s="58"/>
      <c r="B28" s="58"/>
      <c r="C28" s="58"/>
      <c r="D28" s="58"/>
      <c r="E28" s="79"/>
    </row>
    <row r="29" spans="1:5" s="5" customFormat="1" ht="12.75">
      <c r="A29" s="6"/>
      <c r="B29" s="6"/>
      <c r="C29" s="6"/>
      <c r="D29" s="6"/>
      <c r="E29" s="6"/>
    </row>
    <row r="30" s="5" customFormat="1" ht="12.75">
      <c r="A30" s="5" t="s">
        <v>76</v>
      </c>
    </row>
    <row r="31" s="5" customFormat="1" ht="12.75">
      <c r="A31" s="23" t="s">
        <v>77</v>
      </c>
    </row>
    <row r="32" s="5" customFormat="1" ht="12.75">
      <c r="A32" s="23" t="s">
        <v>78</v>
      </c>
    </row>
    <row r="33" spans="1:5" ht="12.75">
      <c r="A33" s="716" t="s">
        <v>523</v>
      </c>
      <c r="B33" s="5"/>
      <c r="C33" s="5"/>
      <c r="D33" s="5"/>
      <c r="E33" s="5"/>
    </row>
    <row r="34" ht="12.75">
      <c r="A34" s="23" t="s">
        <v>66</v>
      </c>
    </row>
  </sheetData>
  <mergeCells count="1">
    <mergeCell ref="B6:C6"/>
  </mergeCells>
  <printOptions horizontalCentered="1"/>
  <pageMargins left="1" right="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46"/>
  <sheetViews>
    <sheetView workbookViewId="0" topLeftCell="A1">
      <selection activeCell="A1" sqref="A1:E46"/>
    </sheetView>
  </sheetViews>
  <sheetFormatPr defaultColWidth="9.140625" defaultRowHeight="12.75"/>
  <cols>
    <col min="1" max="1" width="24.7109375" style="0" customWidth="1"/>
    <col min="2" max="2" width="14.57421875" style="0" customWidth="1"/>
    <col min="3" max="5" width="14.7109375" style="0" customWidth="1"/>
  </cols>
  <sheetData>
    <row r="1" spans="1:5" ht="15.75">
      <c r="A1" s="61" t="s">
        <v>820</v>
      </c>
      <c r="B1" s="2"/>
      <c r="C1" s="2"/>
      <c r="D1" s="2"/>
      <c r="E1" s="2"/>
    </row>
    <row r="2" spans="1:5" ht="15.75">
      <c r="A2" s="1" t="s">
        <v>821</v>
      </c>
      <c r="B2" s="2"/>
      <c r="C2" s="2"/>
      <c r="D2" s="2"/>
      <c r="E2" s="2"/>
    </row>
    <row r="4" spans="1:5" ht="12.75">
      <c r="A4" s="62" t="s">
        <v>822</v>
      </c>
      <c r="B4" s="2"/>
      <c r="C4" s="2"/>
      <c r="D4" s="2"/>
      <c r="E4" s="2"/>
    </row>
    <row r="5" spans="1:5" ht="13.5" thickBot="1">
      <c r="A5" s="3"/>
      <c r="B5" s="3"/>
      <c r="C5" s="3"/>
      <c r="D5" s="3"/>
      <c r="E5" s="3"/>
    </row>
    <row r="6" spans="1:5" s="375" customFormat="1" ht="24" customHeight="1" thickTop="1">
      <c r="A6" s="123"/>
      <c r="B6" s="529"/>
      <c r="C6" s="124" t="s">
        <v>823</v>
      </c>
      <c r="D6" s="124"/>
      <c r="E6" s="178"/>
    </row>
    <row r="7" spans="1:5" s="548" customFormat="1" ht="34.5" customHeight="1">
      <c r="A7" s="43" t="s">
        <v>1259</v>
      </c>
      <c r="B7" s="179" t="s">
        <v>824</v>
      </c>
      <c r="C7" s="43" t="s">
        <v>825</v>
      </c>
      <c r="D7" s="43" t="s">
        <v>1210</v>
      </c>
      <c r="E7" s="9" t="s">
        <v>826</v>
      </c>
    </row>
    <row r="8" spans="1:4" ht="12.75">
      <c r="A8" s="47"/>
      <c r="B8" s="165"/>
      <c r="C8" s="47"/>
      <c r="D8" s="47"/>
    </row>
    <row r="9" spans="1:4" ht="12.75">
      <c r="A9" s="157" t="s">
        <v>1184</v>
      </c>
      <c r="B9" s="165"/>
      <c r="C9" s="47"/>
      <c r="D9" s="47"/>
    </row>
    <row r="10" spans="1:4" ht="12.75">
      <c r="A10" s="309"/>
      <c r="B10" s="165"/>
      <c r="C10" s="47"/>
      <c r="D10" s="47"/>
    </row>
    <row r="11" spans="1:5" ht="12.75">
      <c r="A11" s="166" t="s">
        <v>1287</v>
      </c>
      <c r="B11" s="647">
        <v>4316.35</v>
      </c>
      <c r="C11" s="648" t="s">
        <v>827</v>
      </c>
      <c r="D11" s="227">
        <v>4055.39</v>
      </c>
      <c r="E11" s="649">
        <v>172.41</v>
      </c>
    </row>
    <row r="12" spans="1:5" ht="12.75">
      <c r="A12" s="309"/>
      <c r="B12" s="650"/>
      <c r="C12" s="651"/>
      <c r="D12" s="652"/>
      <c r="E12" s="653"/>
    </row>
    <row r="13" spans="1:5" ht="12.75">
      <c r="A13" s="309" t="s">
        <v>909</v>
      </c>
      <c r="B13" s="654">
        <v>1466.06</v>
      </c>
      <c r="C13" s="377" t="s">
        <v>930</v>
      </c>
      <c r="D13" s="652">
        <v>1406.76</v>
      </c>
      <c r="E13" s="653">
        <v>59.3</v>
      </c>
    </row>
    <row r="14" spans="1:5" ht="12.75">
      <c r="A14" s="309" t="s">
        <v>1242</v>
      </c>
      <c r="B14" s="654">
        <v>630.69</v>
      </c>
      <c r="C14" s="377" t="s">
        <v>930</v>
      </c>
      <c r="D14" s="652">
        <v>573.99</v>
      </c>
      <c r="E14" s="653">
        <v>56.7</v>
      </c>
    </row>
    <row r="15" spans="1:5" ht="12.75">
      <c r="A15" s="309" t="s">
        <v>1241</v>
      </c>
      <c r="B15" s="654">
        <v>47.48</v>
      </c>
      <c r="C15" s="377" t="s">
        <v>930</v>
      </c>
      <c r="D15" s="652">
        <v>33.48</v>
      </c>
      <c r="E15" s="653">
        <v>14</v>
      </c>
    </row>
    <row r="16" spans="1:5" ht="12.75">
      <c r="A16" s="309" t="s">
        <v>1244</v>
      </c>
      <c r="B16" s="654">
        <v>132.86</v>
      </c>
      <c r="C16" s="377" t="s">
        <v>930</v>
      </c>
      <c r="D16" s="652">
        <v>120.86</v>
      </c>
      <c r="E16" s="653">
        <v>12</v>
      </c>
    </row>
    <row r="17" spans="1:5" ht="12.75">
      <c r="A17" s="309" t="s">
        <v>1245</v>
      </c>
      <c r="B17" s="654">
        <v>1625.34</v>
      </c>
      <c r="C17" s="655">
        <v>88.55</v>
      </c>
      <c r="D17" s="652">
        <v>1528.87</v>
      </c>
      <c r="E17" s="653">
        <v>7.92</v>
      </c>
    </row>
    <row r="18" spans="1:5" ht="12.75">
      <c r="A18" s="309" t="s">
        <v>1240</v>
      </c>
      <c r="B18" s="654">
        <v>413.92</v>
      </c>
      <c r="C18" s="377" t="s">
        <v>930</v>
      </c>
      <c r="D18" s="652">
        <v>391.43</v>
      </c>
      <c r="E18" s="653">
        <v>22.49</v>
      </c>
    </row>
    <row r="19" spans="1:5" ht="12.75">
      <c r="A19" s="309" t="s">
        <v>1271</v>
      </c>
      <c r="B19" s="172" t="s">
        <v>930</v>
      </c>
      <c r="C19" s="377" t="s">
        <v>930</v>
      </c>
      <c r="D19" s="130" t="s">
        <v>930</v>
      </c>
      <c r="E19" s="72" t="s">
        <v>930</v>
      </c>
    </row>
    <row r="20" spans="1:5" ht="12.75">
      <c r="A20" s="309"/>
      <c r="B20" s="172"/>
      <c r="C20" s="377"/>
      <c r="D20" s="130"/>
      <c r="E20" s="72"/>
    </row>
    <row r="21" spans="1:4" ht="12.75">
      <c r="A21" s="157" t="s">
        <v>1186</v>
      </c>
      <c r="B21" s="165"/>
      <c r="C21" s="47"/>
      <c r="D21" s="47"/>
    </row>
    <row r="22" spans="1:4" ht="12.75">
      <c r="A22" s="309"/>
      <c r="B22" s="165"/>
      <c r="C22" s="47"/>
      <c r="D22" s="47"/>
    </row>
    <row r="23" spans="1:5" ht="12.75">
      <c r="A23" s="166" t="s">
        <v>1287</v>
      </c>
      <c r="B23" s="647">
        <v>4332.21</v>
      </c>
      <c r="C23" s="648" t="s">
        <v>828</v>
      </c>
      <c r="D23" s="227">
        <v>4071.27</v>
      </c>
      <c r="E23" s="649">
        <v>172.41</v>
      </c>
    </row>
    <row r="24" spans="1:5" ht="12.75">
      <c r="A24" s="309"/>
      <c r="B24" s="650"/>
      <c r="C24" s="651"/>
      <c r="D24" s="652"/>
      <c r="E24" s="653"/>
    </row>
    <row r="25" spans="1:5" ht="12.75">
      <c r="A25" s="309" t="s">
        <v>909</v>
      </c>
      <c r="B25" s="654">
        <v>1471.84</v>
      </c>
      <c r="C25" s="377" t="s">
        <v>930</v>
      </c>
      <c r="D25" s="652">
        <v>1412.54</v>
      </c>
      <c r="E25" s="653">
        <v>59.3</v>
      </c>
    </row>
    <row r="26" spans="1:5" ht="12.75">
      <c r="A26" s="309" t="s">
        <v>1242</v>
      </c>
      <c r="B26" s="654">
        <v>634</v>
      </c>
      <c r="C26" s="377" t="s">
        <v>930</v>
      </c>
      <c r="D26" s="652">
        <v>577.3</v>
      </c>
      <c r="E26" s="653">
        <v>56.7</v>
      </c>
    </row>
    <row r="27" spans="1:5" ht="12.75">
      <c r="A27" s="309" t="s">
        <v>1241</v>
      </c>
      <c r="B27" s="654">
        <v>47.48</v>
      </c>
      <c r="C27" s="377" t="s">
        <v>930</v>
      </c>
      <c r="D27" s="652">
        <v>33.48</v>
      </c>
      <c r="E27" s="653">
        <v>14</v>
      </c>
    </row>
    <row r="28" spans="1:5" ht="12.75">
      <c r="A28" s="309" t="s">
        <v>1244</v>
      </c>
      <c r="B28" s="654">
        <v>132.86</v>
      </c>
      <c r="C28" s="377" t="s">
        <v>930</v>
      </c>
      <c r="D28" s="652">
        <v>120.86</v>
      </c>
      <c r="E28" s="653">
        <v>12</v>
      </c>
    </row>
    <row r="29" spans="1:5" ht="12.75">
      <c r="A29" s="309" t="s">
        <v>1245</v>
      </c>
      <c r="B29" s="654">
        <v>1628.23</v>
      </c>
      <c r="C29" s="655">
        <v>88.53</v>
      </c>
      <c r="D29" s="652">
        <v>1531.78</v>
      </c>
      <c r="E29" s="653">
        <v>7.92</v>
      </c>
    </row>
    <row r="30" spans="1:5" ht="12.75">
      <c r="A30" s="309" t="s">
        <v>1240</v>
      </c>
      <c r="B30" s="654">
        <v>417.8</v>
      </c>
      <c r="C30" s="377" t="s">
        <v>930</v>
      </c>
      <c r="D30" s="652">
        <v>395.31</v>
      </c>
      <c r="E30" s="653">
        <v>22.49</v>
      </c>
    </row>
    <row r="31" spans="1:5" ht="12.75">
      <c r="A31" s="309" t="s">
        <v>1271</v>
      </c>
      <c r="B31" s="172" t="s">
        <v>930</v>
      </c>
      <c r="C31" s="377" t="s">
        <v>930</v>
      </c>
      <c r="D31" s="130" t="s">
        <v>930</v>
      </c>
      <c r="E31" s="72" t="s">
        <v>930</v>
      </c>
    </row>
    <row r="32" spans="1:5" ht="12.75">
      <c r="A32" s="309"/>
      <c r="B32" s="172"/>
      <c r="C32" s="377"/>
      <c r="D32" s="130"/>
      <c r="E32" s="72"/>
    </row>
    <row r="33" spans="1:4" ht="12.75">
      <c r="A33" s="157" t="s">
        <v>1188</v>
      </c>
      <c r="B33" s="165"/>
      <c r="C33" s="47"/>
      <c r="D33" s="47"/>
    </row>
    <row r="34" spans="1:4" ht="12.75">
      <c r="A34" s="309"/>
      <c r="B34" s="165"/>
      <c r="C34" s="47"/>
      <c r="D34" s="47"/>
    </row>
    <row r="35" spans="1:5" ht="12.75" customHeight="1">
      <c r="A35" s="166" t="s">
        <v>1287</v>
      </c>
      <c r="B35" s="647">
        <v>4342.06</v>
      </c>
      <c r="C35" s="648" t="s">
        <v>828</v>
      </c>
      <c r="D35" s="227">
        <v>4081.12</v>
      </c>
      <c r="E35" s="649">
        <v>172.41</v>
      </c>
    </row>
    <row r="36" spans="1:5" ht="12.75">
      <c r="A36" s="309"/>
      <c r="B36" s="650"/>
      <c r="C36" s="651"/>
      <c r="D36" s="652"/>
      <c r="E36" s="653"/>
    </row>
    <row r="37" spans="1:5" ht="12.75">
      <c r="A37" s="309" t="s">
        <v>909</v>
      </c>
      <c r="B37" s="654">
        <v>1474.19</v>
      </c>
      <c r="C37" s="377" t="s">
        <v>930</v>
      </c>
      <c r="D37" s="652">
        <v>1414.89</v>
      </c>
      <c r="E37" s="653">
        <v>59.3</v>
      </c>
    </row>
    <row r="38" spans="1:5" ht="12.75">
      <c r="A38" s="309" t="s">
        <v>1242</v>
      </c>
      <c r="B38" s="654">
        <v>635.21</v>
      </c>
      <c r="C38" s="377" t="s">
        <v>930</v>
      </c>
      <c r="D38" s="652">
        <v>578.51</v>
      </c>
      <c r="E38" s="653">
        <v>56.7</v>
      </c>
    </row>
    <row r="39" spans="1:5" ht="12.75">
      <c r="A39" s="309" t="s">
        <v>1241</v>
      </c>
      <c r="B39" s="654">
        <v>47.48</v>
      </c>
      <c r="C39" s="377" t="s">
        <v>930</v>
      </c>
      <c r="D39" s="652">
        <v>33.48</v>
      </c>
      <c r="E39" s="653">
        <v>14</v>
      </c>
    </row>
    <row r="40" spans="1:5" ht="12.75">
      <c r="A40" s="309" t="s">
        <v>1244</v>
      </c>
      <c r="B40" s="654">
        <v>135.77</v>
      </c>
      <c r="C40" s="377" t="s">
        <v>930</v>
      </c>
      <c r="D40" s="652">
        <v>123.77</v>
      </c>
      <c r="E40" s="653">
        <v>12</v>
      </c>
    </row>
    <row r="41" spans="1:5" ht="12.75">
      <c r="A41" s="309" t="s">
        <v>1245</v>
      </c>
      <c r="B41" s="654">
        <v>1632.43</v>
      </c>
      <c r="C41" s="655">
        <v>88.53</v>
      </c>
      <c r="D41" s="652">
        <v>1535.98</v>
      </c>
      <c r="E41" s="653">
        <v>7.92</v>
      </c>
    </row>
    <row r="42" spans="1:5" ht="12.75">
      <c r="A42" s="309" t="s">
        <v>1240</v>
      </c>
      <c r="B42" s="654">
        <v>416.98</v>
      </c>
      <c r="C42" s="377" t="s">
        <v>930</v>
      </c>
      <c r="D42" s="652">
        <v>394.49</v>
      </c>
      <c r="E42" s="653">
        <v>22.49</v>
      </c>
    </row>
    <row r="43" spans="1:5" ht="12.75">
      <c r="A43" s="309" t="s">
        <v>1271</v>
      </c>
      <c r="B43" s="172" t="s">
        <v>930</v>
      </c>
      <c r="C43" s="377" t="s">
        <v>930</v>
      </c>
      <c r="D43" s="130" t="s">
        <v>930</v>
      </c>
      <c r="E43" s="72" t="s">
        <v>930</v>
      </c>
    </row>
    <row r="44" spans="1:5" ht="12.75">
      <c r="A44" s="382"/>
      <c r="B44" s="139"/>
      <c r="C44" s="58"/>
      <c r="D44" s="59"/>
      <c r="E44" s="60"/>
    </row>
    <row r="45" ht="12.75">
      <c r="A45" s="12"/>
    </row>
    <row r="46" ht="12.75">
      <c r="A46" s="354" t="s">
        <v>485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rowBreaks count="1" manualBreakCount="1">
    <brk id="101" max="65535" man="1"/>
  </rowBreaks>
</worksheet>
</file>

<file path=xl/worksheets/sheet40.xml><?xml version="1.0" encoding="utf-8"?>
<worksheet xmlns="http://schemas.openxmlformats.org/spreadsheetml/2006/main" xmlns:r="http://schemas.openxmlformats.org/officeDocument/2006/relationships">
  <sheetPr codeName="Sheet23"/>
  <dimension ref="A1:G39"/>
  <sheetViews>
    <sheetView workbookViewId="0" topLeftCell="A1">
      <selection activeCell="A1" sqref="A1"/>
    </sheetView>
  </sheetViews>
  <sheetFormatPr defaultColWidth="9.140625" defaultRowHeight="12.75"/>
  <cols>
    <col min="1" max="1" width="14.8515625" style="0" customWidth="1"/>
    <col min="2" max="2" width="13.28125" style="0" customWidth="1"/>
    <col min="3" max="5" width="11.140625" style="0" customWidth="1"/>
    <col min="6" max="6" width="11.00390625" style="0" customWidth="1"/>
    <col min="7" max="7" width="11.00390625" style="6" customWidth="1"/>
    <col min="11" max="11" width="10.00390625" style="0" bestFit="1" customWidth="1"/>
  </cols>
  <sheetData>
    <row r="1" spans="1:7" ht="31.5">
      <c r="A1" s="1" t="s">
        <v>53</v>
      </c>
      <c r="B1" s="2"/>
      <c r="C1" s="2"/>
      <c r="D1" s="2"/>
      <c r="E1" s="2"/>
      <c r="F1" s="2"/>
      <c r="G1" s="258"/>
    </row>
    <row r="2" spans="1:7" ht="13.5" thickBot="1">
      <c r="A2" s="3"/>
      <c r="B2" s="3"/>
      <c r="C2" s="3"/>
      <c r="D2" s="3"/>
      <c r="E2" s="3"/>
      <c r="F2" s="3"/>
      <c r="G2" s="3"/>
    </row>
    <row r="3" spans="1:7" s="67" customFormat="1" ht="24" customHeight="1" thickTop="1">
      <c r="A3" s="123"/>
      <c r="B3" s="124" t="s">
        <v>54</v>
      </c>
      <c r="C3" s="124"/>
      <c r="D3" s="124" t="s">
        <v>524</v>
      </c>
      <c r="E3" s="124"/>
      <c r="F3" s="124" t="s">
        <v>55</v>
      </c>
      <c r="G3" s="259"/>
    </row>
    <row r="4" spans="1:7" s="67" customFormat="1" ht="24" customHeight="1">
      <c r="A4" s="64" t="s">
        <v>56</v>
      </c>
      <c r="B4" s="64" t="s">
        <v>57</v>
      </c>
      <c r="C4" s="64" t="s">
        <v>58</v>
      </c>
      <c r="D4" s="64" t="s">
        <v>57</v>
      </c>
      <c r="E4" s="64" t="s">
        <v>58</v>
      </c>
      <c r="F4" s="64" t="s">
        <v>57</v>
      </c>
      <c r="G4" s="126" t="s">
        <v>58</v>
      </c>
    </row>
    <row r="5" spans="1:7" s="67" customFormat="1" ht="24" customHeight="1">
      <c r="A5" s="47"/>
      <c r="B5" s="47"/>
      <c r="C5" s="47"/>
      <c r="D5" s="47"/>
      <c r="E5" s="47"/>
      <c r="F5" s="47"/>
      <c r="G5" s="6"/>
    </row>
    <row r="6" spans="1:6" ht="12.75">
      <c r="A6" s="222" t="s">
        <v>59</v>
      </c>
      <c r="B6" s="47"/>
      <c r="C6" s="47"/>
      <c r="D6" s="47"/>
      <c r="E6" s="47"/>
      <c r="F6" s="47"/>
    </row>
    <row r="7" spans="1:6" ht="12.75">
      <c r="A7" s="47"/>
      <c r="B7" s="47"/>
      <c r="C7" s="47"/>
      <c r="D7" s="47"/>
      <c r="E7" s="47"/>
      <c r="F7" s="47"/>
    </row>
    <row r="8" spans="1:7" ht="12.75">
      <c r="A8" s="101" t="s">
        <v>1024</v>
      </c>
      <c r="B8" s="717" t="s">
        <v>525</v>
      </c>
      <c r="C8" s="718">
        <v>8892418</v>
      </c>
      <c r="D8" s="719">
        <v>136813.2407857143</v>
      </c>
      <c r="E8" s="719">
        <v>204119.8952857143</v>
      </c>
      <c r="F8" s="261">
        <v>34913.540499999996</v>
      </c>
      <c r="G8" s="262">
        <v>57552.196</v>
      </c>
    </row>
    <row r="9" spans="1:7" ht="12.75" customHeight="1">
      <c r="A9" s="47"/>
      <c r="B9" s="720"/>
      <c r="C9" s="721"/>
      <c r="D9" s="721"/>
      <c r="E9" s="721"/>
      <c r="F9" s="264"/>
      <c r="G9" s="265"/>
    </row>
    <row r="10" spans="1:7" ht="12.75">
      <c r="A10" s="47" t="s">
        <v>1018</v>
      </c>
      <c r="B10" s="722" t="s">
        <v>526</v>
      </c>
      <c r="C10" s="723">
        <v>6278179</v>
      </c>
      <c r="D10" s="723">
        <v>123125.038</v>
      </c>
      <c r="E10" s="723">
        <v>189706.3015</v>
      </c>
      <c r="F10" s="266">
        <v>32834.789</v>
      </c>
      <c r="G10" s="267">
        <v>50716.8375</v>
      </c>
    </row>
    <row r="11" spans="1:7" ht="12.75">
      <c r="A11" s="47" t="s">
        <v>1015</v>
      </c>
      <c r="B11" s="724">
        <v>1596406.0445405566</v>
      </c>
      <c r="C11" s="723">
        <v>1641809</v>
      </c>
      <c r="D11" s="723">
        <v>6087.8814999999995</v>
      </c>
      <c r="E11" s="723">
        <v>9286.347</v>
      </c>
      <c r="F11" s="266">
        <v>1110.534</v>
      </c>
      <c r="G11" s="267">
        <v>4035.691</v>
      </c>
    </row>
    <row r="12" spans="1:7" ht="12.75">
      <c r="A12" s="47" t="s">
        <v>527</v>
      </c>
      <c r="B12" s="724">
        <v>577963.05809759</v>
      </c>
      <c r="C12" s="723">
        <v>598623</v>
      </c>
      <c r="D12" s="723">
        <v>7600.321285714285</v>
      </c>
      <c r="E12" s="723">
        <v>4808.018785714286</v>
      </c>
      <c r="F12" s="266">
        <v>968.2175</v>
      </c>
      <c r="G12" s="267">
        <v>2799.6675</v>
      </c>
    </row>
    <row r="13" spans="1:7" ht="12.75">
      <c r="A13" s="47" t="s">
        <v>60</v>
      </c>
      <c r="B13" s="724">
        <v>334271.556476232</v>
      </c>
      <c r="C13" s="723">
        <v>346111</v>
      </c>
      <c r="D13" s="269" t="s">
        <v>930</v>
      </c>
      <c r="E13" s="723">
        <v>319.228</v>
      </c>
      <c r="F13" s="269" t="s">
        <v>930</v>
      </c>
      <c r="G13" s="270" t="s">
        <v>930</v>
      </c>
    </row>
    <row r="14" spans="1:7" ht="12.75">
      <c r="A14" s="47" t="s">
        <v>996</v>
      </c>
      <c r="B14" s="268">
        <v>26011</v>
      </c>
      <c r="C14" s="266">
        <v>27696</v>
      </c>
      <c r="D14" s="269" t="s">
        <v>930</v>
      </c>
      <c r="E14" s="269" t="s">
        <v>930</v>
      </c>
      <c r="F14" s="269" t="s">
        <v>930</v>
      </c>
      <c r="G14" s="270" t="s">
        <v>930</v>
      </c>
    </row>
    <row r="15" spans="1:6" ht="12.75">
      <c r="A15" s="47"/>
      <c r="B15" s="47"/>
      <c r="C15" s="47"/>
      <c r="D15" s="47"/>
      <c r="E15" s="47"/>
      <c r="F15" s="47"/>
    </row>
    <row r="16" spans="1:6" ht="12.75">
      <c r="A16" s="222" t="s">
        <v>61</v>
      </c>
      <c r="B16" s="47"/>
      <c r="C16" s="47"/>
      <c r="D16" s="47"/>
      <c r="E16" s="47"/>
      <c r="F16" s="47"/>
    </row>
    <row r="17" spans="1:7" ht="12.75">
      <c r="A17" s="47"/>
      <c r="B17" s="271"/>
      <c r="C17" s="272"/>
      <c r="D17" s="272"/>
      <c r="E17" s="272"/>
      <c r="F17" s="272"/>
      <c r="G17" s="271"/>
    </row>
    <row r="18" spans="1:7" ht="12.75">
      <c r="A18" s="101" t="s">
        <v>1024</v>
      </c>
      <c r="B18" s="273">
        <v>8273622</v>
      </c>
      <c r="C18" s="260">
        <v>8273622</v>
      </c>
      <c r="D18" s="260">
        <v>69334.81199999999</v>
      </c>
      <c r="E18" s="260">
        <v>69334.812</v>
      </c>
      <c r="F18" s="260">
        <v>18769.068499999998</v>
      </c>
      <c r="G18" s="262">
        <v>18769.068499999998</v>
      </c>
    </row>
    <row r="19" spans="1:7" ht="12.75" customHeight="1">
      <c r="A19" s="47"/>
      <c r="B19" s="268"/>
      <c r="C19" s="266"/>
      <c r="D19" s="263"/>
      <c r="E19" s="263"/>
      <c r="F19" s="263"/>
      <c r="G19" s="265"/>
    </row>
    <row r="20" spans="1:7" ht="12.75">
      <c r="A20" s="47" t="s">
        <v>1018</v>
      </c>
      <c r="B20" s="268">
        <v>3797299</v>
      </c>
      <c r="C20" s="266">
        <v>3877249</v>
      </c>
      <c r="D20" s="266">
        <v>47165.5425</v>
      </c>
      <c r="E20" s="266">
        <v>21726.797</v>
      </c>
      <c r="F20" s="266">
        <v>16476.07</v>
      </c>
      <c r="G20" s="267">
        <v>2248.16</v>
      </c>
    </row>
    <row r="21" spans="1:7" ht="12.75">
      <c r="A21" s="47" t="s">
        <v>1015</v>
      </c>
      <c r="B21" s="268">
        <v>1490963</v>
      </c>
      <c r="C21" s="266">
        <v>1468422</v>
      </c>
      <c r="D21" s="266">
        <v>4542.752</v>
      </c>
      <c r="E21" s="266">
        <v>13412.488</v>
      </c>
      <c r="F21" s="266">
        <v>859.665</v>
      </c>
      <c r="G21" s="267">
        <v>7732.9025</v>
      </c>
    </row>
    <row r="22" spans="1:7" ht="12.75">
      <c r="A22" s="674" t="s">
        <v>527</v>
      </c>
      <c r="B22" s="268">
        <v>1025291</v>
      </c>
      <c r="C22" s="266">
        <v>959028</v>
      </c>
      <c r="D22" s="266">
        <v>3326.4565</v>
      </c>
      <c r="E22" s="266">
        <v>8574.5405</v>
      </c>
      <c r="F22" s="266">
        <v>358.9255</v>
      </c>
      <c r="G22" s="267">
        <v>4384.616</v>
      </c>
    </row>
    <row r="23" spans="1:7" ht="12.75">
      <c r="A23" s="47" t="s">
        <v>60</v>
      </c>
      <c r="B23" s="268">
        <v>1032708</v>
      </c>
      <c r="C23" s="266">
        <v>1023100</v>
      </c>
      <c r="D23" s="266">
        <v>3190.3495</v>
      </c>
      <c r="E23" s="266">
        <v>10539.6145</v>
      </c>
      <c r="F23" s="266">
        <v>472.424</v>
      </c>
      <c r="G23" s="267">
        <v>1205.904</v>
      </c>
    </row>
    <row r="24" spans="1:7" ht="12.75">
      <c r="A24" s="47" t="s">
        <v>996</v>
      </c>
      <c r="B24" s="268">
        <v>691227</v>
      </c>
      <c r="C24" s="266">
        <v>703980</v>
      </c>
      <c r="D24" s="266">
        <v>10422.2015</v>
      </c>
      <c r="E24" s="266">
        <v>12720.02</v>
      </c>
      <c r="F24" s="266">
        <v>87.267</v>
      </c>
      <c r="G24" s="267">
        <v>1944.8635</v>
      </c>
    </row>
    <row r="25" spans="1:7" ht="12.75">
      <c r="A25" s="47" t="s">
        <v>62</v>
      </c>
      <c r="B25" s="268">
        <v>2171</v>
      </c>
      <c r="C25" s="266">
        <v>2331</v>
      </c>
      <c r="D25" s="266">
        <v>0.819</v>
      </c>
      <c r="E25" s="266">
        <v>2.3705</v>
      </c>
      <c r="F25" s="266">
        <v>366.71</v>
      </c>
      <c r="G25" s="267">
        <v>887.1085</v>
      </c>
    </row>
    <row r="26" spans="1:7" ht="12.75">
      <c r="A26" s="47" t="s">
        <v>63</v>
      </c>
      <c r="B26" s="268">
        <v>4307</v>
      </c>
      <c r="C26" s="266">
        <v>4341</v>
      </c>
      <c r="D26" s="266">
        <v>6.8875</v>
      </c>
      <c r="E26" s="266">
        <v>15.2265</v>
      </c>
      <c r="F26" s="269" t="s">
        <v>930</v>
      </c>
      <c r="G26" s="270" t="s">
        <v>930</v>
      </c>
    </row>
    <row r="27" spans="1:7" ht="12.75">
      <c r="A27" s="47" t="s">
        <v>64</v>
      </c>
      <c r="B27" s="268">
        <v>61032</v>
      </c>
      <c r="C27" s="266">
        <v>64004</v>
      </c>
      <c r="D27" s="266">
        <v>258.548</v>
      </c>
      <c r="E27" s="266">
        <v>654.3695</v>
      </c>
      <c r="F27" s="269" t="s">
        <v>930</v>
      </c>
      <c r="G27" s="267">
        <v>2.252</v>
      </c>
    </row>
    <row r="28" spans="1:7" ht="12.75">
      <c r="A28" s="47" t="s">
        <v>1244</v>
      </c>
      <c r="B28" s="268">
        <v>108257</v>
      </c>
      <c r="C28" s="266">
        <v>110938</v>
      </c>
      <c r="D28" s="266">
        <v>333.4155</v>
      </c>
      <c r="E28" s="266">
        <v>785.256</v>
      </c>
      <c r="F28" s="266">
        <v>60.128</v>
      </c>
      <c r="G28" s="267">
        <v>215.746</v>
      </c>
    </row>
    <row r="29" spans="1:7" ht="12.75">
      <c r="A29" s="47" t="s">
        <v>65</v>
      </c>
      <c r="B29" s="268">
        <v>6249</v>
      </c>
      <c r="C29" s="266">
        <v>5760</v>
      </c>
      <c r="D29" s="266">
        <v>13.595</v>
      </c>
      <c r="E29" s="266">
        <v>169.0485</v>
      </c>
      <c r="F29" s="266">
        <v>7.2145</v>
      </c>
      <c r="G29" s="267">
        <v>19.8715</v>
      </c>
    </row>
    <row r="30" spans="1:7" ht="12.75">
      <c r="A30" s="47" t="s">
        <v>1241</v>
      </c>
      <c r="B30" s="268">
        <v>53945</v>
      </c>
      <c r="C30" s="266">
        <v>54393</v>
      </c>
      <c r="D30" s="266">
        <v>74.245</v>
      </c>
      <c r="E30" s="266">
        <v>735.081</v>
      </c>
      <c r="F30" s="266">
        <v>80.6645</v>
      </c>
      <c r="G30" s="267">
        <v>127.6445</v>
      </c>
    </row>
    <row r="31" spans="1:7" ht="12.75">
      <c r="A31" s="674" t="s">
        <v>528</v>
      </c>
      <c r="B31" s="268">
        <v>173</v>
      </c>
      <c r="C31" s="266">
        <v>76</v>
      </c>
      <c r="D31" s="269" t="s">
        <v>930</v>
      </c>
      <c r="E31" s="269" t="s">
        <v>930</v>
      </c>
      <c r="F31" s="269" t="s">
        <v>930</v>
      </c>
      <c r="G31" s="270" t="s">
        <v>930</v>
      </c>
    </row>
    <row r="32" spans="1:7" ht="12.75">
      <c r="A32" s="58"/>
      <c r="B32" s="79"/>
      <c r="C32" s="59"/>
      <c r="D32" s="59"/>
      <c r="E32" s="59"/>
      <c r="F32" s="59"/>
      <c r="G32" s="79"/>
    </row>
    <row r="34" ht="12.75">
      <c r="A34" s="274" t="s">
        <v>529</v>
      </c>
    </row>
    <row r="35" ht="12.75">
      <c r="A35" s="725" t="s">
        <v>530</v>
      </c>
    </row>
    <row r="36" ht="12.75">
      <c r="A36" s="274" t="s">
        <v>531</v>
      </c>
    </row>
    <row r="37" ht="12.75">
      <c r="A37" s="274" t="s">
        <v>532</v>
      </c>
    </row>
    <row r="38" ht="12.75">
      <c r="A38" s="274" t="s">
        <v>533</v>
      </c>
    </row>
    <row r="39" ht="12.75">
      <c r="A39" s="275" t="s">
        <v>66</v>
      </c>
    </row>
  </sheetData>
  <printOptions horizontalCentered="1"/>
  <pageMargins left="1" right="1"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codeName="Sheet22"/>
  <dimension ref="A1:G31"/>
  <sheetViews>
    <sheetView workbookViewId="0" topLeftCell="A1">
      <selection activeCell="E27" sqref="E27"/>
    </sheetView>
  </sheetViews>
  <sheetFormatPr defaultColWidth="9.140625" defaultRowHeight="12.75"/>
  <cols>
    <col min="1" max="16384" width="11.57421875" style="0" customWidth="1"/>
  </cols>
  <sheetData>
    <row r="1" spans="1:7" ht="15.75">
      <c r="A1" s="1" t="s">
        <v>43</v>
      </c>
      <c r="B1" s="2"/>
      <c r="C1" s="2"/>
      <c r="D1" s="2"/>
      <c r="E1" s="2"/>
      <c r="F1" s="2"/>
      <c r="G1" s="2"/>
    </row>
    <row r="2" spans="1:7" ht="13.5" thickBot="1">
      <c r="A2" s="3"/>
      <c r="B2" s="3"/>
      <c r="C2" s="3"/>
      <c r="D2" s="3"/>
      <c r="E2" s="3"/>
      <c r="F2" s="3"/>
      <c r="G2" s="3"/>
    </row>
    <row r="3" spans="1:7" s="67" customFormat="1" ht="34.5" customHeight="1" thickTop="1">
      <c r="A3" s="123"/>
      <c r="B3" s="209" t="s">
        <v>44</v>
      </c>
      <c r="C3" s="209"/>
      <c r="D3" s="209" t="s">
        <v>45</v>
      </c>
      <c r="E3" s="209"/>
      <c r="F3" s="209" t="s">
        <v>46</v>
      </c>
      <c r="G3" s="211"/>
    </row>
    <row r="4" spans="1:7" s="46" customFormat="1" ht="45" customHeight="1">
      <c r="A4" s="43" t="s">
        <v>47</v>
      </c>
      <c r="B4" s="43" t="s">
        <v>48</v>
      </c>
      <c r="C4" s="43" t="s">
        <v>49</v>
      </c>
      <c r="D4" s="43" t="s">
        <v>48</v>
      </c>
      <c r="E4" s="43" t="s">
        <v>49</v>
      </c>
      <c r="F4" s="43" t="s">
        <v>50</v>
      </c>
      <c r="G4" s="9" t="s">
        <v>51</v>
      </c>
    </row>
    <row r="5" spans="1:6" ht="12.75">
      <c r="A5" s="47"/>
      <c r="B5" s="47"/>
      <c r="C5" s="47"/>
      <c r="D5" s="47"/>
      <c r="E5" s="47"/>
      <c r="F5" s="47"/>
    </row>
    <row r="6" spans="1:7" ht="12.75">
      <c r="A6" s="117">
        <v>1989</v>
      </c>
      <c r="B6" s="100">
        <v>313402</v>
      </c>
      <c r="C6" s="100">
        <v>301674</v>
      </c>
      <c r="D6" s="100">
        <v>28258</v>
      </c>
      <c r="E6" s="100">
        <v>33542</v>
      </c>
      <c r="F6" s="100">
        <v>146960</v>
      </c>
      <c r="G6" s="116">
        <v>20706</v>
      </c>
    </row>
    <row r="7" spans="1:7" ht="12.75">
      <c r="A7" s="117">
        <v>1990</v>
      </c>
      <c r="B7" s="100">
        <v>295326</v>
      </c>
      <c r="C7" s="100">
        <v>337724</v>
      </c>
      <c r="D7" s="100">
        <v>32022</v>
      </c>
      <c r="E7" s="100">
        <v>38198</v>
      </c>
      <c r="F7" s="100">
        <v>145418</v>
      </c>
      <c r="G7" s="116">
        <v>22848</v>
      </c>
    </row>
    <row r="8" spans="1:7" ht="12.75">
      <c r="A8" s="117">
        <v>1991</v>
      </c>
      <c r="B8" s="100">
        <v>306376</v>
      </c>
      <c r="C8" s="100">
        <v>342032</v>
      </c>
      <c r="D8" s="100">
        <v>33658</v>
      </c>
      <c r="E8" s="100">
        <v>44281</v>
      </c>
      <c r="F8" s="100">
        <v>144104</v>
      </c>
      <c r="G8" s="116">
        <v>23673</v>
      </c>
    </row>
    <row r="9" spans="1:7" ht="12.75">
      <c r="A9" s="117">
        <v>1992</v>
      </c>
      <c r="B9" s="100">
        <v>305224</v>
      </c>
      <c r="C9" s="100">
        <v>305658</v>
      </c>
      <c r="D9" s="100">
        <v>39268</v>
      </c>
      <c r="E9" s="100">
        <v>66052</v>
      </c>
      <c r="F9" s="100">
        <v>153912</v>
      </c>
      <c r="G9" s="116">
        <v>25594</v>
      </c>
    </row>
    <row r="10" spans="1:7" ht="12.75">
      <c r="A10" s="117">
        <v>1993</v>
      </c>
      <c r="B10" s="100">
        <v>307302</v>
      </c>
      <c r="C10" s="100">
        <v>255516</v>
      </c>
      <c r="D10" s="100">
        <v>52324</v>
      </c>
      <c r="E10" s="100">
        <v>112970</v>
      </c>
      <c r="F10" s="100">
        <v>147054</v>
      </c>
      <c r="G10" s="116">
        <v>26406</v>
      </c>
    </row>
    <row r="11" spans="1:7" ht="12.75">
      <c r="A11" s="117">
        <v>1994</v>
      </c>
      <c r="B11" s="100">
        <v>339086</v>
      </c>
      <c r="C11" s="100">
        <v>308962</v>
      </c>
      <c r="D11" s="100">
        <v>47921</v>
      </c>
      <c r="E11" s="100">
        <v>121964</v>
      </c>
      <c r="F11" s="100">
        <v>148904</v>
      </c>
      <c r="G11" s="116">
        <v>27964</v>
      </c>
    </row>
    <row r="12" spans="1:7" ht="12.75">
      <c r="A12" s="117">
        <v>1995</v>
      </c>
      <c r="B12" s="100">
        <v>336764</v>
      </c>
      <c r="C12" s="100">
        <v>276416</v>
      </c>
      <c r="D12" s="100">
        <v>49056</v>
      </c>
      <c r="E12" s="100">
        <v>118098</v>
      </c>
      <c r="F12" s="100">
        <v>149174</v>
      </c>
      <c r="G12" s="116">
        <v>27646</v>
      </c>
    </row>
    <row r="13" spans="1:7" ht="12.75">
      <c r="A13" s="117">
        <v>1996</v>
      </c>
      <c r="B13" s="100">
        <v>355466</v>
      </c>
      <c r="C13" s="100">
        <v>296856</v>
      </c>
      <c r="D13" s="100">
        <v>48654</v>
      </c>
      <c r="E13" s="100">
        <v>114408</v>
      </c>
      <c r="F13" s="100">
        <v>160784</v>
      </c>
      <c r="G13" s="116">
        <v>29572</v>
      </c>
    </row>
    <row r="14" spans="1:7" ht="12.75">
      <c r="A14" s="117">
        <v>1997</v>
      </c>
      <c r="B14" s="100">
        <v>424990</v>
      </c>
      <c r="C14" s="100">
        <v>363598</v>
      </c>
      <c r="D14" s="100">
        <v>51212</v>
      </c>
      <c r="E14" s="100">
        <v>110336</v>
      </c>
      <c r="F14" s="100">
        <v>173154</v>
      </c>
      <c r="G14" s="116">
        <v>31272</v>
      </c>
    </row>
    <row r="15" spans="1:7" ht="12.75">
      <c r="A15" s="117">
        <v>1998</v>
      </c>
      <c r="B15" s="100">
        <v>508858</v>
      </c>
      <c r="C15" s="100">
        <v>311196</v>
      </c>
      <c r="D15" s="100">
        <v>56902</v>
      </c>
      <c r="E15" s="100">
        <v>107039</v>
      </c>
      <c r="F15" s="100">
        <v>140034</v>
      </c>
      <c r="G15" s="116">
        <v>40548</v>
      </c>
    </row>
    <row r="16" spans="1:7" ht="12.75">
      <c r="A16" s="117">
        <v>1999</v>
      </c>
      <c r="B16" s="100">
        <v>414678</v>
      </c>
      <c r="C16" s="100">
        <v>359426</v>
      </c>
      <c r="D16" s="100">
        <v>61410</v>
      </c>
      <c r="E16" s="100">
        <v>110975</v>
      </c>
      <c r="F16" s="100">
        <v>138368</v>
      </c>
      <c r="G16" s="116">
        <v>47786</v>
      </c>
    </row>
    <row r="17" spans="1:7" ht="12.75">
      <c r="A17" s="117">
        <v>2000</v>
      </c>
      <c r="B17" s="100">
        <f>179881*2</f>
        <v>359762</v>
      </c>
      <c r="C17" s="100">
        <f>160251*2</f>
        <v>320502</v>
      </c>
      <c r="D17" s="100">
        <f>29740*2</f>
        <v>59480</v>
      </c>
      <c r="E17" s="100">
        <f>55198*2</f>
        <v>110396</v>
      </c>
      <c r="F17" s="100">
        <f>71190*2</f>
        <v>142380</v>
      </c>
      <c r="G17" s="116">
        <f>30384*2</f>
        <v>60768</v>
      </c>
    </row>
    <row r="18" spans="1:7" ht="12.75">
      <c r="A18" s="117">
        <v>2001</v>
      </c>
      <c r="B18" s="100">
        <f>121478*2</f>
        <v>242956</v>
      </c>
      <c r="C18" s="100">
        <f>102294*2</f>
        <v>204588</v>
      </c>
      <c r="D18" s="100">
        <f>25340*2</f>
        <v>50680</v>
      </c>
      <c r="E18" s="100">
        <f>51291*2</f>
        <v>102582</v>
      </c>
      <c r="F18" s="100">
        <f>75037*2</f>
        <v>150074</v>
      </c>
      <c r="G18" s="54">
        <f>21433*2</f>
        <v>42866</v>
      </c>
    </row>
    <row r="19" spans="1:7" ht="12.75">
      <c r="A19" s="117">
        <v>2002</v>
      </c>
      <c r="B19" s="100">
        <f>160476*2</f>
        <v>320952</v>
      </c>
      <c r="C19" s="100">
        <f>167626*2</f>
        <v>335252</v>
      </c>
      <c r="D19" s="100">
        <f>25746*2</f>
        <v>51492</v>
      </c>
      <c r="E19" s="100">
        <f>49133*2</f>
        <v>98266</v>
      </c>
      <c r="F19" s="100">
        <f>74052*2</f>
        <v>148104</v>
      </c>
      <c r="G19" s="116">
        <f>15069*2</f>
        <v>30138</v>
      </c>
    </row>
    <row r="20" spans="1:7" ht="12.75">
      <c r="A20" s="117">
        <v>2003</v>
      </c>
      <c r="B20" s="100">
        <f>196265*2</f>
        <v>392530</v>
      </c>
      <c r="C20" s="100">
        <f>184328*2</f>
        <v>368656</v>
      </c>
      <c r="D20" s="100">
        <f>36282*2</f>
        <v>72564</v>
      </c>
      <c r="E20" s="100">
        <f>46515*2</f>
        <v>93030</v>
      </c>
      <c r="F20" s="100">
        <f>73094*2</f>
        <v>146188</v>
      </c>
      <c r="G20" s="116">
        <f>17458*2</f>
        <v>34916</v>
      </c>
    </row>
    <row r="21" spans="1:7" ht="12.75">
      <c r="A21" s="117">
        <v>2004</v>
      </c>
      <c r="B21" s="100">
        <v>304544.27099999995</v>
      </c>
      <c r="C21" s="100">
        <v>403002.106</v>
      </c>
      <c r="D21" s="100">
        <v>55330.066000000006</v>
      </c>
      <c r="E21" s="100">
        <v>88068.781</v>
      </c>
      <c r="F21" s="100">
        <v>145363.923</v>
      </c>
      <c r="G21" s="116">
        <v>41995.197</v>
      </c>
    </row>
    <row r="22" spans="1:7" ht="12.75">
      <c r="A22" s="117">
        <v>2005</v>
      </c>
      <c r="B22" s="100">
        <v>298380.757</v>
      </c>
      <c r="C22" s="100">
        <v>409956.49</v>
      </c>
      <c r="D22" s="100">
        <v>60351.42</v>
      </c>
      <c r="E22" s="100">
        <v>101661.84400000001</v>
      </c>
      <c r="F22" s="100">
        <v>144954.626</v>
      </c>
      <c r="G22" s="116">
        <v>48444.8</v>
      </c>
    </row>
    <row r="23" spans="1:7" s="5" customFormat="1" ht="12.75">
      <c r="A23" s="117" t="s">
        <v>1114</v>
      </c>
      <c r="B23" s="100">
        <v>273626</v>
      </c>
      <c r="C23" s="100">
        <v>408240</v>
      </c>
      <c r="D23" s="100">
        <v>69827.08099999999</v>
      </c>
      <c r="E23" s="100">
        <v>115104.392</v>
      </c>
      <c r="F23" s="100">
        <v>138669.62399999998</v>
      </c>
      <c r="G23" s="116">
        <v>37538.136999999995</v>
      </c>
    </row>
    <row r="24" spans="1:7" ht="12.75">
      <c r="A24" s="58"/>
      <c r="B24" s="58"/>
      <c r="C24" s="58"/>
      <c r="D24" s="58"/>
      <c r="E24" s="58"/>
      <c r="F24" s="58"/>
      <c r="G24" s="79"/>
    </row>
    <row r="25" ht="12.75">
      <c r="B25" s="257"/>
    </row>
    <row r="26" spans="1:7" ht="12.75">
      <c r="A26" s="5" t="s">
        <v>534</v>
      </c>
      <c r="B26" s="5"/>
      <c r="C26" s="5"/>
      <c r="D26" s="5"/>
      <c r="E26" s="5"/>
      <c r="F26" s="5"/>
      <c r="G26" s="5"/>
    </row>
    <row r="27" ht="12.75">
      <c r="A27" s="5" t="s">
        <v>52</v>
      </c>
    </row>
    <row r="31" spans="2:3" ht="12.75">
      <c r="B31" s="116"/>
      <c r="C31" s="116"/>
    </row>
  </sheetData>
  <printOptions horizontalCentered="1"/>
  <pageMargins left="1" right="1"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D40"/>
  <sheetViews>
    <sheetView workbookViewId="0" topLeftCell="A1">
      <selection activeCell="A1" sqref="A1:D1"/>
    </sheetView>
  </sheetViews>
  <sheetFormatPr defaultColWidth="9.140625" defaultRowHeight="12.75"/>
  <cols>
    <col min="1" max="1" width="24.8515625" style="0" customWidth="1"/>
    <col min="2" max="2" width="13.8515625" style="0" customWidth="1"/>
    <col min="3" max="3" width="24.8515625" style="0" customWidth="1"/>
    <col min="4" max="4" width="14.28125" style="0" customWidth="1"/>
  </cols>
  <sheetData>
    <row r="1" spans="1:4" ht="15.75" customHeight="1">
      <c r="A1" s="699" t="s">
        <v>1378</v>
      </c>
      <c r="B1" s="700"/>
      <c r="C1" s="701"/>
      <c r="D1" s="701"/>
    </row>
    <row r="2" spans="1:4" ht="15.75" customHeight="1">
      <c r="A2" s="679" t="s">
        <v>1379</v>
      </c>
      <c r="B2" s="702"/>
      <c r="C2" s="680"/>
      <c r="D2" s="680"/>
    </row>
    <row r="3" ht="12.75" customHeight="1"/>
    <row r="4" spans="1:4" ht="12.75" customHeight="1">
      <c r="A4" s="702" t="s">
        <v>1380</v>
      </c>
      <c r="B4" s="680"/>
      <c r="C4" s="680"/>
      <c r="D4" s="680"/>
    </row>
    <row r="5" spans="1:4" ht="12.75" customHeight="1">
      <c r="A5" s="683" t="s">
        <v>1381</v>
      </c>
      <c r="B5" s="680"/>
      <c r="C5" s="680"/>
      <c r="D5" s="680"/>
    </row>
    <row r="6" spans="1:2" ht="12.75" customHeight="1" thickBot="1">
      <c r="A6" s="3"/>
      <c r="B6" s="3"/>
    </row>
    <row r="7" spans="1:4" s="67" customFormat="1" ht="34.5" customHeight="1" thickTop="1">
      <c r="A7" s="43" t="s">
        <v>925</v>
      </c>
      <c r="B7" s="246" t="s">
        <v>1382</v>
      </c>
      <c r="C7" s="44" t="s">
        <v>925</v>
      </c>
      <c r="D7" s="247" t="s">
        <v>1382</v>
      </c>
    </row>
    <row r="8" spans="1:4" ht="12.75" customHeight="1">
      <c r="A8" s="6"/>
      <c r="B8" s="195"/>
      <c r="C8" s="4"/>
      <c r="D8" s="48"/>
    </row>
    <row r="9" spans="1:4" ht="12.75" customHeight="1">
      <c r="A9" s="6" t="s">
        <v>1383</v>
      </c>
      <c r="B9" s="248">
        <v>1036</v>
      </c>
      <c r="C9" s="249" t="s">
        <v>1384</v>
      </c>
      <c r="D9" s="250">
        <v>31</v>
      </c>
    </row>
    <row r="10" spans="1:4" ht="12.75" customHeight="1">
      <c r="A10" s="6"/>
      <c r="B10" s="248"/>
      <c r="C10" s="251" t="s">
        <v>1385</v>
      </c>
      <c r="D10" s="250">
        <v>1</v>
      </c>
    </row>
    <row r="11" spans="1:4" ht="12.75" customHeight="1">
      <c r="A11" s="6" t="s">
        <v>1386</v>
      </c>
      <c r="B11" s="248">
        <v>831</v>
      </c>
      <c r="C11" s="251" t="s">
        <v>1387</v>
      </c>
      <c r="D11" s="250">
        <v>30</v>
      </c>
    </row>
    <row r="12" spans="1:4" ht="12.75" customHeight="1">
      <c r="A12" s="6"/>
      <c r="B12" s="248"/>
      <c r="C12" s="4"/>
      <c r="D12" s="250"/>
    </row>
    <row r="13" spans="1:4" ht="12.75" customHeight="1">
      <c r="A13" s="6" t="s">
        <v>1388</v>
      </c>
      <c r="B13" s="248">
        <v>716</v>
      </c>
      <c r="C13" s="4" t="s">
        <v>1389</v>
      </c>
      <c r="D13" s="250">
        <v>118</v>
      </c>
    </row>
    <row r="14" spans="1:4" ht="12.75" customHeight="1">
      <c r="A14" s="6" t="s">
        <v>1390</v>
      </c>
      <c r="B14" s="248">
        <v>9</v>
      </c>
      <c r="C14" s="4" t="s">
        <v>1391</v>
      </c>
      <c r="D14" s="250">
        <v>16</v>
      </c>
    </row>
    <row r="15" spans="1:4" ht="12.75" customHeight="1">
      <c r="A15" s="6" t="s">
        <v>1392</v>
      </c>
      <c r="B15" s="248">
        <v>30</v>
      </c>
      <c r="C15" s="4" t="s">
        <v>1393</v>
      </c>
      <c r="D15" s="250">
        <v>23</v>
      </c>
    </row>
    <row r="16" spans="1:4" ht="12.75" customHeight="1">
      <c r="A16" s="252" t="s">
        <v>1394</v>
      </c>
      <c r="B16" s="248">
        <v>274</v>
      </c>
      <c r="C16" s="253" t="s">
        <v>1395</v>
      </c>
      <c r="D16" s="250">
        <v>79</v>
      </c>
    </row>
    <row r="17" spans="1:3" ht="12.75" customHeight="1">
      <c r="A17" s="252" t="s">
        <v>1396</v>
      </c>
      <c r="B17" s="248">
        <v>51</v>
      </c>
      <c r="C17" s="4"/>
    </row>
    <row r="18" spans="1:4" ht="12.75" customHeight="1">
      <c r="A18" s="252" t="s">
        <v>1397</v>
      </c>
      <c r="B18" s="248">
        <v>8</v>
      </c>
      <c r="C18" s="254" t="s">
        <v>1398</v>
      </c>
      <c r="D18" s="250">
        <v>11</v>
      </c>
    </row>
    <row r="19" spans="1:4" ht="12.75" customHeight="1">
      <c r="A19" s="6" t="s">
        <v>1399</v>
      </c>
      <c r="B19" s="248">
        <v>23</v>
      </c>
      <c r="C19" s="254" t="s">
        <v>1400</v>
      </c>
      <c r="D19" s="250">
        <v>5</v>
      </c>
    </row>
    <row r="20" spans="1:4" ht="12.75" customHeight="1">
      <c r="A20" s="6" t="s">
        <v>1401</v>
      </c>
      <c r="B20" s="248">
        <v>62</v>
      </c>
      <c r="C20" s="254" t="s">
        <v>1402</v>
      </c>
      <c r="D20" s="250">
        <v>6</v>
      </c>
    </row>
    <row r="21" spans="1:3" ht="12.75" customHeight="1">
      <c r="A21" s="6" t="s">
        <v>1403</v>
      </c>
      <c r="B21" s="248">
        <v>19</v>
      </c>
      <c r="C21" s="4"/>
    </row>
    <row r="22" spans="1:4" ht="12.75" customHeight="1">
      <c r="A22" s="252" t="s">
        <v>1404</v>
      </c>
      <c r="B22" s="248">
        <v>25</v>
      </c>
      <c r="C22" s="254" t="s">
        <v>1405</v>
      </c>
      <c r="D22" s="250">
        <v>21</v>
      </c>
    </row>
    <row r="23" spans="1:4" ht="12.75" customHeight="1">
      <c r="A23" t="s">
        <v>1406</v>
      </c>
      <c r="B23" s="248">
        <v>132</v>
      </c>
      <c r="C23" s="254" t="s">
        <v>1407</v>
      </c>
      <c r="D23" s="250">
        <v>5</v>
      </c>
    </row>
    <row r="24" spans="1:4" ht="12.75" customHeight="1">
      <c r="A24" s="6" t="s">
        <v>1408</v>
      </c>
      <c r="B24" s="248">
        <v>8</v>
      </c>
      <c r="C24" s="254" t="s">
        <v>1409</v>
      </c>
      <c r="D24" s="250">
        <v>16</v>
      </c>
    </row>
    <row r="25" spans="1:3" ht="12.75" customHeight="1">
      <c r="A25" s="252" t="s">
        <v>1410</v>
      </c>
      <c r="B25" s="248">
        <v>16</v>
      </c>
      <c r="C25" s="4"/>
    </row>
    <row r="26" spans="1:4" ht="12.75" customHeight="1">
      <c r="A26" s="252" t="s">
        <v>1411</v>
      </c>
      <c r="B26" s="248">
        <v>22</v>
      </c>
      <c r="C26" s="254" t="s">
        <v>1412</v>
      </c>
      <c r="D26" s="250">
        <v>24</v>
      </c>
    </row>
    <row r="27" spans="1:4" ht="12.75" customHeight="1">
      <c r="A27" s="6" t="s">
        <v>1413</v>
      </c>
      <c r="B27" s="248">
        <v>37</v>
      </c>
      <c r="C27" s="254" t="s">
        <v>1414</v>
      </c>
      <c r="D27" s="250">
        <v>1</v>
      </c>
    </row>
    <row r="28" spans="1:4" ht="12.75" customHeight="1">
      <c r="A28" s="6"/>
      <c r="B28" s="248"/>
      <c r="C28" s="254" t="s">
        <v>1415</v>
      </c>
      <c r="D28" s="250">
        <v>8</v>
      </c>
    </row>
    <row r="29" spans="1:4" ht="12.75" customHeight="1">
      <c r="A29" s="6" t="s">
        <v>1416</v>
      </c>
      <c r="B29" s="248">
        <v>115</v>
      </c>
      <c r="C29" s="254" t="s">
        <v>1417</v>
      </c>
      <c r="D29" s="250">
        <v>1</v>
      </c>
    </row>
    <row r="30" spans="1:4" ht="12.75" customHeight="1">
      <c r="A30" s="6" t="s">
        <v>1418</v>
      </c>
      <c r="B30" s="248">
        <v>21</v>
      </c>
      <c r="C30" s="254" t="s">
        <v>1419</v>
      </c>
      <c r="D30" s="250">
        <v>3</v>
      </c>
    </row>
    <row r="31" spans="1:4" ht="12.75" customHeight="1">
      <c r="A31" s="6" t="s">
        <v>31</v>
      </c>
      <c r="B31" s="248">
        <v>31</v>
      </c>
      <c r="C31" s="254" t="s">
        <v>32</v>
      </c>
      <c r="D31" s="250">
        <v>2</v>
      </c>
    </row>
    <row r="32" spans="1:4" ht="12.75" customHeight="1">
      <c r="A32" s="6" t="s">
        <v>33</v>
      </c>
      <c r="B32" s="248">
        <v>8</v>
      </c>
      <c r="C32" s="254" t="s">
        <v>34</v>
      </c>
      <c r="D32" s="250">
        <v>3</v>
      </c>
    </row>
    <row r="33" spans="1:4" ht="12.75" customHeight="1">
      <c r="A33" s="6" t="s">
        <v>35</v>
      </c>
      <c r="B33" s="248">
        <v>23</v>
      </c>
      <c r="C33" s="254" t="s">
        <v>36</v>
      </c>
      <c r="D33" s="250">
        <v>1</v>
      </c>
    </row>
    <row r="34" spans="1:4" ht="12.75" customHeight="1">
      <c r="A34" s="6" t="s">
        <v>37</v>
      </c>
      <c r="B34" s="248">
        <v>16</v>
      </c>
      <c r="C34" s="254" t="s">
        <v>38</v>
      </c>
      <c r="D34" s="250">
        <v>5</v>
      </c>
    </row>
    <row r="35" spans="1:4" ht="12.75" customHeight="1">
      <c r="A35" s="6" t="s">
        <v>39</v>
      </c>
      <c r="B35" s="248">
        <v>8</v>
      </c>
      <c r="C35" s="254"/>
      <c r="D35" s="250"/>
    </row>
    <row r="36" spans="1:4" ht="12.75" customHeight="1">
      <c r="A36" s="6" t="s">
        <v>40</v>
      </c>
      <c r="B36" s="248">
        <v>8</v>
      </c>
      <c r="C36" s="4"/>
      <c r="D36" s="250"/>
    </row>
    <row r="37" spans="1:4" ht="12.75" customHeight="1">
      <c r="A37" s="58"/>
      <c r="B37" s="255"/>
      <c r="C37" s="59"/>
      <c r="D37" s="60"/>
    </row>
    <row r="38" spans="1:3" ht="12.75" customHeight="1">
      <c r="A38" s="6"/>
      <c r="B38" s="256"/>
      <c r="C38" s="6"/>
    </row>
    <row r="39" spans="1:3" ht="12.75" customHeight="1">
      <c r="A39" s="141" t="s">
        <v>41</v>
      </c>
      <c r="B39" s="6"/>
      <c r="C39" s="6"/>
    </row>
    <row r="40" ht="12.75">
      <c r="A40" s="141" t="s">
        <v>42</v>
      </c>
    </row>
  </sheetData>
  <mergeCells count="4">
    <mergeCell ref="A1:D1"/>
    <mergeCell ref="A4:D4"/>
    <mergeCell ref="A5:D5"/>
    <mergeCell ref="A2:D2"/>
  </mergeCells>
  <printOptions horizontalCentered="1"/>
  <pageMargins left="0.25" right="0.25"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3.xml><?xml version="1.0" encoding="utf-8"?>
<worksheet xmlns="http://schemas.openxmlformats.org/spreadsheetml/2006/main" xmlns:r="http://schemas.openxmlformats.org/officeDocument/2006/relationships">
  <dimension ref="A1:F15"/>
  <sheetViews>
    <sheetView workbookViewId="0" topLeftCell="A1">
      <selection activeCell="A2" sqref="A2"/>
    </sheetView>
  </sheetViews>
  <sheetFormatPr defaultColWidth="9.140625" defaultRowHeight="12.75"/>
  <cols>
    <col min="1" max="1" width="29.421875" style="0" customWidth="1"/>
    <col min="2" max="3" width="10.57421875" style="0" customWidth="1"/>
    <col min="4" max="5" width="10.7109375" style="0" customWidth="1"/>
    <col min="6" max="6" width="10.421875" style="0" customWidth="1"/>
  </cols>
  <sheetData>
    <row r="1" spans="1:6" ht="15.75">
      <c r="A1" s="1" t="s">
        <v>1361</v>
      </c>
      <c r="B1" s="2"/>
      <c r="C1" s="2"/>
      <c r="D1" s="2"/>
      <c r="E1" s="2"/>
      <c r="F1" s="2"/>
    </row>
    <row r="2" spans="1:6" ht="15.75">
      <c r="A2" s="1" t="s">
        <v>1362</v>
      </c>
      <c r="B2" s="2"/>
      <c r="C2" s="2"/>
      <c r="D2" s="2"/>
      <c r="E2" s="2"/>
      <c r="F2" s="2"/>
    </row>
    <row r="4" spans="1:6" s="235" customFormat="1" ht="12.75">
      <c r="A4" s="233" t="s">
        <v>1363</v>
      </c>
      <c r="B4" s="234"/>
      <c r="C4" s="234"/>
      <c r="D4" s="234"/>
      <c r="E4" s="234"/>
      <c r="F4" s="234"/>
    </row>
    <row r="5" ht="13.5" thickBot="1">
      <c r="A5" s="3"/>
    </row>
    <row r="6" spans="1:6" s="67" customFormat="1" ht="24" customHeight="1" thickTop="1">
      <c r="A6" s="64" t="s">
        <v>1066</v>
      </c>
      <c r="B6" s="236">
        <v>2002</v>
      </c>
      <c r="C6" s="236">
        <v>2003</v>
      </c>
      <c r="D6" s="236">
        <v>2004</v>
      </c>
      <c r="E6" s="236">
        <v>2005</v>
      </c>
      <c r="F6" s="236">
        <v>2006</v>
      </c>
    </row>
    <row r="7" spans="1:6" ht="12.75">
      <c r="A7" s="47"/>
      <c r="B7" s="48"/>
      <c r="C7" s="48"/>
      <c r="D7" s="48"/>
      <c r="E7" s="48"/>
      <c r="F7" s="48"/>
    </row>
    <row r="8" spans="1:6" ht="12.75">
      <c r="A8" s="237" t="s">
        <v>1364</v>
      </c>
      <c r="B8" s="238">
        <v>99</v>
      </c>
      <c r="C8" s="239" t="s">
        <v>1365</v>
      </c>
      <c r="D8" s="240" t="s">
        <v>1366</v>
      </c>
      <c r="E8" s="240" t="s">
        <v>1367</v>
      </c>
      <c r="F8" s="239" t="s">
        <v>1368</v>
      </c>
    </row>
    <row r="9" spans="1:6" ht="12.75">
      <c r="A9" s="237"/>
      <c r="B9" s="241"/>
      <c r="C9" s="242"/>
      <c r="D9" s="239"/>
      <c r="E9" s="239"/>
      <c r="F9" s="239"/>
    </row>
    <row r="10" spans="1:6" ht="12.75">
      <c r="A10" s="237" t="s">
        <v>1369</v>
      </c>
      <c r="B10" s="240" t="s">
        <v>1370</v>
      </c>
      <c r="C10" s="239" t="s">
        <v>1371</v>
      </c>
      <c r="D10" s="243" t="s">
        <v>1372</v>
      </c>
      <c r="E10" s="243" t="s">
        <v>1373</v>
      </c>
      <c r="F10" s="239" t="s">
        <v>1374</v>
      </c>
    </row>
    <row r="11" spans="1:6" ht="12.75">
      <c r="A11" s="244"/>
      <c r="B11" s="245"/>
      <c r="C11" s="245"/>
      <c r="D11" s="245"/>
      <c r="E11" s="245"/>
      <c r="F11" s="245"/>
    </row>
    <row r="12" ht="12.75">
      <c r="D12" s="92"/>
    </row>
    <row r="13" s="5" customFormat="1" ht="12.75">
      <c r="A13" s="23" t="s">
        <v>1377</v>
      </c>
    </row>
    <row r="14" s="5" customFormat="1" ht="12.75">
      <c r="A14" s="5" t="s">
        <v>1375</v>
      </c>
    </row>
    <row r="15" s="5" customFormat="1" ht="12.75">
      <c r="A15" s="5" t="s">
        <v>1376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4.xml><?xml version="1.0" encoding="utf-8"?>
<worksheet xmlns="http://schemas.openxmlformats.org/spreadsheetml/2006/main" xmlns:r="http://schemas.openxmlformats.org/officeDocument/2006/relationships">
  <dimension ref="A1:D46"/>
  <sheetViews>
    <sheetView workbookViewId="0" topLeftCell="A1">
      <selection activeCell="A2" sqref="A2"/>
    </sheetView>
  </sheetViews>
  <sheetFormatPr defaultColWidth="9.140625" defaultRowHeight="12.75"/>
  <cols>
    <col min="1" max="1" width="34.421875" style="0" customWidth="1"/>
    <col min="2" max="2" width="16.7109375" style="0" customWidth="1"/>
    <col min="3" max="4" width="16.421875" style="0" customWidth="1"/>
    <col min="5" max="5" width="9.421875" style="0" customWidth="1"/>
  </cols>
  <sheetData>
    <row r="1" spans="1:4" ht="15.75" customHeight="1">
      <c r="A1" s="1" t="s">
        <v>1337</v>
      </c>
      <c r="B1" s="2"/>
      <c r="C1" s="2"/>
      <c r="D1" s="2"/>
    </row>
    <row r="2" spans="1:4" ht="15.75" customHeight="1">
      <c r="A2" s="219" t="s">
        <v>1338</v>
      </c>
      <c r="B2" s="2"/>
      <c r="C2" s="2"/>
      <c r="D2" s="2"/>
    </row>
    <row r="3" spans="1:4" ht="15.75" customHeight="1">
      <c r="A3" s="220" t="s">
        <v>1339</v>
      </c>
      <c r="B3" s="2"/>
      <c r="C3" s="2"/>
      <c r="D3" s="2"/>
    </row>
    <row r="4" spans="1:4" ht="14.25" customHeight="1">
      <c r="A4" s="220"/>
      <c r="B4" s="2"/>
      <c r="C4" s="2"/>
      <c r="D4" s="2"/>
    </row>
    <row r="5" spans="1:3" ht="12.75">
      <c r="A5" s="117" t="s">
        <v>1340</v>
      </c>
      <c r="B5" s="47"/>
      <c r="C5" s="47"/>
    </row>
    <row r="6" spans="1:3" ht="12.75">
      <c r="A6" s="117" t="s">
        <v>1341</v>
      </c>
      <c r="B6" s="6"/>
      <c r="C6" s="6"/>
    </row>
    <row r="7" spans="1:3" ht="12.75">
      <c r="A7" s="117" t="s">
        <v>1342</v>
      </c>
      <c r="B7" s="6"/>
      <c r="C7" s="6"/>
    </row>
    <row r="8" spans="1:3" ht="12.75">
      <c r="A8" s="117" t="s">
        <v>1343</v>
      </c>
      <c r="B8" s="6"/>
      <c r="C8" s="6"/>
    </row>
    <row r="9" spans="1:3" ht="12.75">
      <c r="A9" s="117" t="s">
        <v>1344</v>
      </c>
      <c r="B9" s="6"/>
      <c r="C9" s="6"/>
    </row>
    <row r="10" spans="1:3" ht="12.75">
      <c r="A10" s="117" t="s">
        <v>1345</v>
      </c>
      <c r="B10" s="6"/>
      <c r="C10" s="6"/>
    </row>
    <row r="11" spans="1:4" ht="13.5" thickBot="1">
      <c r="A11" s="3"/>
      <c r="B11" s="3"/>
      <c r="C11" s="3"/>
      <c r="D11" s="3"/>
    </row>
    <row r="12" spans="1:4" s="67" customFormat="1" ht="24" customHeight="1" thickTop="1">
      <c r="A12" s="64" t="s">
        <v>1346</v>
      </c>
      <c r="B12" s="64" t="s">
        <v>1347</v>
      </c>
      <c r="C12" s="64" t="s">
        <v>1348</v>
      </c>
      <c r="D12" s="126" t="s">
        <v>1349</v>
      </c>
    </row>
    <row r="13" spans="1:4" s="67" customFormat="1" ht="12.75" customHeight="1">
      <c r="A13" s="123"/>
      <c r="B13" s="123"/>
      <c r="C13" s="123"/>
      <c r="D13" s="221"/>
    </row>
    <row r="14" spans="1:4" ht="13.5" customHeight="1">
      <c r="A14" s="222" t="s">
        <v>1350</v>
      </c>
      <c r="B14" s="223"/>
      <c r="C14" s="223"/>
      <c r="D14" s="224"/>
    </row>
    <row r="15" spans="1:4" ht="13.5" customHeight="1">
      <c r="A15" s="222"/>
      <c r="B15" s="223"/>
      <c r="C15" s="223"/>
      <c r="D15" s="224"/>
    </row>
    <row r="16" spans="1:4" ht="13.5" customHeight="1">
      <c r="A16" s="47" t="s">
        <v>1351</v>
      </c>
      <c r="B16" s="223"/>
      <c r="C16" s="223"/>
      <c r="D16" s="224"/>
    </row>
    <row r="17" spans="1:4" ht="13.5" customHeight="1">
      <c r="A17" s="171" t="s">
        <v>1352</v>
      </c>
      <c r="B17" s="223">
        <v>1201</v>
      </c>
      <c r="C17" s="223">
        <v>1251</v>
      </c>
      <c r="D17" s="225">
        <v>1444</v>
      </c>
    </row>
    <row r="18" spans="1:4" ht="13.5" customHeight="1">
      <c r="A18" s="170" t="s">
        <v>1353</v>
      </c>
      <c r="B18" s="223">
        <v>714</v>
      </c>
      <c r="C18" s="223">
        <v>714</v>
      </c>
      <c r="D18" s="225">
        <v>796</v>
      </c>
    </row>
    <row r="19" spans="1:4" ht="12" customHeight="1">
      <c r="A19" s="47"/>
      <c r="B19" s="223"/>
      <c r="C19" s="223"/>
      <c r="D19" s="225"/>
    </row>
    <row r="20" spans="1:4" ht="13.5" customHeight="1">
      <c r="A20" s="47" t="s">
        <v>1354</v>
      </c>
      <c r="B20" s="223"/>
      <c r="C20" s="223"/>
      <c r="D20" s="225"/>
    </row>
    <row r="21" spans="1:4" ht="13.5" customHeight="1">
      <c r="A21" s="171" t="s">
        <v>1352</v>
      </c>
      <c r="B21" s="223">
        <v>2402</v>
      </c>
      <c r="C21" s="223">
        <v>2502</v>
      </c>
      <c r="D21" s="225">
        <v>2888</v>
      </c>
    </row>
    <row r="22" spans="1:4" ht="13.5" customHeight="1">
      <c r="A22" s="170" t="s">
        <v>1353</v>
      </c>
      <c r="B22" s="223">
        <v>1428</v>
      </c>
      <c r="C22" s="223">
        <v>1428</v>
      </c>
      <c r="D22" s="225">
        <v>1592</v>
      </c>
    </row>
    <row r="23" spans="1:4" ht="12" customHeight="1">
      <c r="A23" s="47"/>
      <c r="B23" s="223"/>
      <c r="C23" s="223"/>
      <c r="D23" s="225"/>
    </row>
    <row r="24" spans="1:4" ht="12.75">
      <c r="A24" s="47" t="s">
        <v>1355</v>
      </c>
      <c r="B24" s="223">
        <v>576</v>
      </c>
      <c r="C24" s="223">
        <v>576</v>
      </c>
      <c r="D24" s="225">
        <v>716</v>
      </c>
    </row>
    <row r="25" spans="1:4" ht="12.75">
      <c r="A25" s="47"/>
      <c r="B25" s="223"/>
      <c r="C25" s="223"/>
      <c r="D25" s="224"/>
    </row>
    <row r="26" spans="1:4" ht="12.75">
      <c r="A26" s="222" t="s">
        <v>1356</v>
      </c>
      <c r="B26" s="223"/>
      <c r="C26" s="223"/>
      <c r="D26" s="224"/>
    </row>
    <row r="27" spans="1:4" ht="13.5" customHeight="1">
      <c r="A27" s="222"/>
      <c r="B27" s="223"/>
      <c r="C27" s="223"/>
      <c r="D27" s="224"/>
    </row>
    <row r="28" spans="1:4" ht="12.75">
      <c r="A28" s="47" t="s">
        <v>1351</v>
      </c>
      <c r="B28" s="223"/>
      <c r="C28" s="223"/>
      <c r="D28" s="224"/>
    </row>
    <row r="29" spans="1:4" ht="12.75">
      <c r="A29" s="171" t="s">
        <v>1352</v>
      </c>
      <c r="B29" s="223">
        <v>1216</v>
      </c>
      <c r="C29" s="223">
        <v>1216</v>
      </c>
      <c r="D29" s="225">
        <v>1459</v>
      </c>
    </row>
    <row r="30" spans="1:4" ht="12.75">
      <c r="A30" s="170" t="s">
        <v>1353</v>
      </c>
      <c r="B30" s="223">
        <v>829</v>
      </c>
      <c r="C30" s="223">
        <v>829</v>
      </c>
      <c r="D30" s="225">
        <v>911</v>
      </c>
    </row>
    <row r="31" spans="1:4" ht="12.75" customHeight="1">
      <c r="A31" s="47"/>
      <c r="B31" s="223"/>
      <c r="C31" s="223"/>
      <c r="D31" s="225"/>
    </row>
    <row r="32" spans="1:4" ht="12.75">
      <c r="A32" s="47" t="s">
        <v>1354</v>
      </c>
      <c r="B32" s="223"/>
      <c r="C32" s="223"/>
      <c r="D32" s="225"/>
    </row>
    <row r="33" spans="1:4" ht="12.75">
      <c r="A33" s="171" t="s">
        <v>1352</v>
      </c>
      <c r="B33" s="223">
        <v>2432</v>
      </c>
      <c r="C33" s="223">
        <v>2432</v>
      </c>
      <c r="D33" s="225">
        <v>2918</v>
      </c>
    </row>
    <row r="34" spans="1:4" ht="12.75">
      <c r="A34" s="170" t="s">
        <v>1353</v>
      </c>
      <c r="B34" s="223">
        <v>1615</v>
      </c>
      <c r="C34" s="223">
        <v>1658</v>
      </c>
      <c r="D34" s="225">
        <v>1822</v>
      </c>
    </row>
    <row r="35" spans="1:4" ht="12.75" customHeight="1">
      <c r="A35" s="47"/>
      <c r="B35" s="223"/>
      <c r="C35" s="223"/>
      <c r="D35" s="225"/>
    </row>
    <row r="36" spans="1:4" ht="12.75">
      <c r="A36" s="47" t="s">
        <v>1355</v>
      </c>
      <c r="B36" s="223">
        <v>507</v>
      </c>
      <c r="C36" s="223">
        <v>506</v>
      </c>
      <c r="D36" s="225">
        <v>510</v>
      </c>
    </row>
    <row r="37" spans="1:4" ht="12.75">
      <c r="A37" s="58"/>
      <c r="B37" s="226"/>
      <c r="C37" s="227"/>
      <c r="D37" s="228"/>
    </row>
    <row r="38" spans="1:4" ht="12.75">
      <c r="A38" s="6"/>
      <c r="B38" s="229"/>
      <c r="C38" s="229"/>
      <c r="D38" s="229"/>
    </row>
    <row r="39" spans="1:4" ht="12.75">
      <c r="A39" s="5" t="s">
        <v>1357</v>
      </c>
      <c r="B39" s="229"/>
      <c r="C39" s="229"/>
      <c r="D39" s="229"/>
    </row>
    <row r="40" s="7" customFormat="1" ht="12.75">
      <c r="A40" s="5" t="s">
        <v>1358</v>
      </c>
    </row>
    <row r="41" ht="12.75">
      <c r="A41" s="230" t="s">
        <v>1359</v>
      </c>
    </row>
    <row r="45" ht="12.75" hidden="1">
      <c r="D45" s="231">
        <v>35984</v>
      </c>
    </row>
    <row r="46" ht="12.75" hidden="1">
      <c r="D46" s="232" t="s">
        <v>1360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5.xml><?xml version="1.0" encoding="utf-8"?>
<worksheet xmlns="http://schemas.openxmlformats.org/spreadsheetml/2006/main" xmlns:r="http://schemas.openxmlformats.org/officeDocument/2006/relationships">
  <dimension ref="A1:L32"/>
  <sheetViews>
    <sheetView workbookViewId="0" topLeftCell="A1">
      <selection activeCell="A2" sqref="A2"/>
    </sheetView>
  </sheetViews>
  <sheetFormatPr defaultColWidth="9.140625" defaultRowHeight="12.75"/>
  <cols>
    <col min="1" max="1" width="14.00390625" style="0" customWidth="1"/>
    <col min="2" max="3" width="9.7109375" style="0" customWidth="1"/>
    <col min="4" max="4" width="10.57421875" style="0" customWidth="1"/>
    <col min="5" max="5" width="9.7109375" style="0" customWidth="1"/>
    <col min="6" max="6" width="11.00390625" style="0" customWidth="1"/>
    <col min="7" max="7" width="9.00390625" style="0" customWidth="1"/>
    <col min="8" max="8" width="9.421875" style="0" customWidth="1"/>
  </cols>
  <sheetData>
    <row r="1" spans="1:8" ht="15.75">
      <c r="A1" s="1" t="s">
        <v>1312</v>
      </c>
      <c r="B1" s="2"/>
      <c r="C1" s="2"/>
      <c r="D1" s="2"/>
      <c r="E1" s="2"/>
      <c r="F1" s="2"/>
      <c r="G1" s="2"/>
      <c r="H1" s="2"/>
    </row>
    <row r="2" spans="1:8" ht="13.5" thickBot="1">
      <c r="A2" s="3"/>
      <c r="B2" s="3"/>
      <c r="C2" s="3"/>
      <c r="D2" s="3"/>
      <c r="E2" s="3"/>
      <c r="F2" s="3"/>
      <c r="G2" s="3"/>
      <c r="H2" s="3"/>
    </row>
    <row r="3" spans="1:8" s="212" customFormat="1" ht="34.5" customHeight="1" thickTop="1">
      <c r="A3" s="208"/>
      <c r="B3" s="208"/>
      <c r="C3" s="209" t="s">
        <v>1313</v>
      </c>
      <c r="D3" s="209"/>
      <c r="E3" s="210"/>
      <c r="F3" s="208"/>
      <c r="G3" s="209" t="s">
        <v>1314</v>
      </c>
      <c r="H3" s="211"/>
    </row>
    <row r="4" spans="1:8" s="212" customFormat="1" ht="51">
      <c r="A4" s="43" t="s">
        <v>1315</v>
      </c>
      <c r="B4" s="43" t="s">
        <v>1316</v>
      </c>
      <c r="C4" s="43" t="s">
        <v>1317</v>
      </c>
      <c r="D4" s="43" t="s">
        <v>1318</v>
      </c>
      <c r="E4" s="43" t="s">
        <v>1319</v>
      </c>
      <c r="F4" s="43" t="s">
        <v>1320</v>
      </c>
      <c r="G4" s="43" t="s">
        <v>1321</v>
      </c>
      <c r="H4" s="9" t="s">
        <v>1322</v>
      </c>
    </row>
    <row r="5" spans="1:7" ht="12.75">
      <c r="A5" s="47"/>
      <c r="B5" s="47"/>
      <c r="C5" s="47"/>
      <c r="D5" s="47"/>
      <c r="E5" s="47"/>
      <c r="F5" s="47"/>
      <c r="G5" s="47"/>
    </row>
    <row r="6" spans="1:8" ht="12.75">
      <c r="A6" s="47" t="s">
        <v>1323</v>
      </c>
      <c r="B6" s="4"/>
      <c r="C6" s="4"/>
      <c r="D6" s="4"/>
      <c r="E6" s="4"/>
      <c r="F6" s="4"/>
      <c r="G6" s="4"/>
      <c r="H6" s="48"/>
    </row>
    <row r="7" spans="1:8" ht="12.75">
      <c r="A7" s="120" t="s">
        <v>996</v>
      </c>
      <c r="B7" s="113">
        <v>35</v>
      </c>
      <c r="C7" s="100">
        <v>35</v>
      </c>
      <c r="D7" s="52">
        <v>2300</v>
      </c>
      <c r="E7" s="53">
        <v>1400</v>
      </c>
      <c r="F7" s="213">
        <v>2669</v>
      </c>
      <c r="G7" s="100">
        <v>122</v>
      </c>
      <c r="H7" s="116">
        <v>762</v>
      </c>
    </row>
    <row r="8" spans="1:8" ht="12.75">
      <c r="A8" s="120" t="s">
        <v>1012</v>
      </c>
      <c r="B8" s="113">
        <v>40</v>
      </c>
      <c r="C8" s="100">
        <v>35</v>
      </c>
      <c r="D8" s="52">
        <v>1500</v>
      </c>
      <c r="E8" s="53">
        <v>1450</v>
      </c>
      <c r="F8" s="213">
        <v>1562</v>
      </c>
      <c r="G8" s="100">
        <v>23</v>
      </c>
      <c r="H8" s="116">
        <v>558</v>
      </c>
    </row>
    <row r="9" spans="1:8" ht="12.75">
      <c r="A9" s="47"/>
      <c r="B9" s="186"/>
      <c r="C9" s="100"/>
      <c r="D9" s="100"/>
      <c r="E9" s="53"/>
      <c r="F9" s="53"/>
      <c r="G9" s="100"/>
      <c r="H9" s="116"/>
    </row>
    <row r="10" spans="1:8" ht="12.75">
      <c r="A10" s="47" t="s">
        <v>1324</v>
      </c>
      <c r="B10" s="4"/>
      <c r="C10" s="100"/>
      <c r="D10" s="4"/>
      <c r="E10" s="53"/>
      <c r="F10" s="4"/>
      <c r="G10" s="4"/>
      <c r="H10" s="48"/>
    </row>
    <row r="11" spans="1:8" ht="12.75">
      <c r="A11" s="120" t="s">
        <v>1015</v>
      </c>
      <c r="B11" s="113">
        <v>35</v>
      </c>
      <c r="C11" s="100">
        <v>35</v>
      </c>
      <c r="D11" s="52">
        <v>2400</v>
      </c>
      <c r="E11" s="53">
        <v>2050</v>
      </c>
      <c r="F11" s="213">
        <v>3319</v>
      </c>
      <c r="G11" s="100">
        <v>87</v>
      </c>
      <c r="H11" s="116">
        <v>1290</v>
      </c>
    </row>
    <row r="12" spans="1:8" ht="12.75">
      <c r="A12" s="47"/>
      <c r="B12" s="186"/>
      <c r="C12" s="100"/>
      <c r="D12" s="100"/>
      <c r="E12" s="53"/>
      <c r="F12" s="53"/>
      <c r="G12" s="100"/>
      <c r="H12" s="116"/>
    </row>
    <row r="13" spans="1:8" ht="12.75">
      <c r="A13" s="47" t="s">
        <v>1325</v>
      </c>
      <c r="B13" s="4"/>
      <c r="C13" s="100"/>
      <c r="D13" s="4"/>
      <c r="E13" s="53"/>
      <c r="F13" s="4"/>
      <c r="G13" s="4"/>
      <c r="H13" s="48"/>
    </row>
    <row r="14" spans="1:8" ht="12.75">
      <c r="A14" s="120" t="s">
        <v>1326</v>
      </c>
      <c r="B14" s="113">
        <v>23</v>
      </c>
      <c r="C14" s="100">
        <v>23</v>
      </c>
      <c r="D14" s="52">
        <v>1500</v>
      </c>
      <c r="E14" s="53">
        <v>600</v>
      </c>
      <c r="F14" s="213">
        <v>691</v>
      </c>
      <c r="G14" s="214">
        <v>7.4</v>
      </c>
      <c r="H14" s="116">
        <v>125</v>
      </c>
    </row>
    <row r="15" spans="1:8" ht="12.75">
      <c r="A15" s="120"/>
      <c r="B15" s="186"/>
      <c r="C15" s="186"/>
      <c r="D15" s="100"/>
      <c r="E15" s="100"/>
      <c r="F15" s="213"/>
      <c r="G15" s="100"/>
      <c r="H15" s="116"/>
    </row>
    <row r="16" spans="1:8" ht="12.75">
      <c r="A16" s="47" t="s">
        <v>1327</v>
      </c>
      <c r="B16" s="186"/>
      <c r="C16" s="186"/>
      <c r="D16" s="100"/>
      <c r="E16" s="100"/>
      <c r="F16" s="213"/>
      <c r="G16" s="100"/>
      <c r="H16" s="116"/>
    </row>
    <row r="17" spans="1:8" ht="12.75">
      <c r="A17" s="107" t="s">
        <v>1328</v>
      </c>
      <c r="B17" s="186">
        <v>60</v>
      </c>
      <c r="C17" s="111" t="s">
        <v>1329</v>
      </c>
      <c r="D17" s="49" t="s">
        <v>1330</v>
      </c>
      <c r="E17" s="49" t="s">
        <v>1330</v>
      </c>
      <c r="F17" s="213">
        <v>400</v>
      </c>
      <c r="G17" s="111" t="s">
        <v>930</v>
      </c>
      <c r="H17" s="116">
        <v>100</v>
      </c>
    </row>
    <row r="18" spans="1:8" ht="12.75">
      <c r="A18" s="47"/>
      <c r="B18" s="186"/>
      <c r="C18" s="186"/>
      <c r="D18" s="100"/>
      <c r="E18" s="100"/>
      <c r="F18" s="53"/>
      <c r="G18" s="100"/>
      <c r="H18" s="116"/>
    </row>
    <row r="19" spans="1:8" ht="12.75">
      <c r="A19" s="47" t="s">
        <v>1331</v>
      </c>
      <c r="B19" s="186"/>
      <c r="C19" s="186"/>
      <c r="D19" s="100"/>
      <c r="E19" s="100"/>
      <c r="F19" s="53"/>
      <c r="G19" s="100"/>
      <c r="H19" s="116"/>
    </row>
    <row r="20" spans="1:8" ht="12.75">
      <c r="A20" s="107" t="s">
        <v>1018</v>
      </c>
      <c r="B20" s="186"/>
      <c r="C20" s="186"/>
      <c r="D20" s="100"/>
      <c r="E20" s="100"/>
      <c r="F20" s="53"/>
      <c r="G20" s="100"/>
      <c r="H20" s="116"/>
    </row>
    <row r="21" spans="1:8" ht="12.75" customHeight="1">
      <c r="A21" s="101" t="s">
        <v>1332</v>
      </c>
      <c r="B21" s="186"/>
      <c r="C21" s="186"/>
      <c r="D21" s="52">
        <v>3300</v>
      </c>
      <c r="E21" s="53">
        <v>1520</v>
      </c>
      <c r="F21" s="53"/>
      <c r="G21" s="100"/>
      <c r="H21" s="116"/>
    </row>
    <row r="22" spans="1:8" ht="12" customHeight="1">
      <c r="A22" s="101"/>
      <c r="B22" s="215">
        <v>45</v>
      </c>
      <c r="C22" s="100">
        <v>40</v>
      </c>
      <c r="D22" s="100"/>
      <c r="E22" s="100"/>
      <c r="F22" s="213">
        <v>29872</v>
      </c>
      <c r="G22" s="216">
        <v>1447</v>
      </c>
      <c r="H22" s="217">
        <v>8935</v>
      </c>
    </row>
    <row r="23" spans="1:12" ht="12.75" customHeight="1">
      <c r="A23" s="101" t="s">
        <v>1333</v>
      </c>
      <c r="B23" s="186"/>
      <c r="C23" s="100"/>
      <c r="D23" s="52">
        <v>3400</v>
      </c>
      <c r="E23" s="53">
        <v>1000</v>
      </c>
      <c r="F23" s="47"/>
      <c r="G23" s="47"/>
      <c r="J23" s="218"/>
      <c r="K23" s="218"/>
      <c r="L23" s="218"/>
    </row>
    <row r="24" spans="1:8" ht="12.75">
      <c r="A24" s="120" t="s">
        <v>1016</v>
      </c>
      <c r="B24" s="113">
        <v>42</v>
      </c>
      <c r="C24" s="100">
        <v>38</v>
      </c>
      <c r="D24" s="52">
        <v>2100</v>
      </c>
      <c r="E24" s="53">
        <v>1800</v>
      </c>
      <c r="F24" s="213">
        <v>2990</v>
      </c>
      <c r="G24" s="111" t="s">
        <v>1334</v>
      </c>
      <c r="H24" s="116">
        <v>1838</v>
      </c>
    </row>
    <row r="25" spans="1:8" ht="12.75">
      <c r="A25" s="47"/>
      <c r="B25" s="186"/>
      <c r="C25" s="100"/>
      <c r="D25" s="100"/>
      <c r="E25" s="53"/>
      <c r="F25" s="53"/>
      <c r="G25" s="47"/>
      <c r="H25" s="116"/>
    </row>
    <row r="26" spans="1:8" ht="12.75">
      <c r="A26" s="47" t="s">
        <v>1335</v>
      </c>
      <c r="B26" s="186"/>
      <c r="C26" s="100"/>
      <c r="D26" s="100"/>
      <c r="E26" s="53"/>
      <c r="F26" s="53"/>
      <c r="G26" s="47"/>
      <c r="H26" s="116"/>
    </row>
    <row r="27" spans="1:8" ht="12.75">
      <c r="A27" s="120" t="s">
        <v>1020</v>
      </c>
      <c r="B27" s="113">
        <v>40</v>
      </c>
      <c r="C27" s="100">
        <v>35</v>
      </c>
      <c r="D27" s="52">
        <v>1950</v>
      </c>
      <c r="E27" s="53">
        <v>1540</v>
      </c>
      <c r="F27" s="213">
        <v>1916</v>
      </c>
      <c r="G27" s="100">
        <v>76</v>
      </c>
      <c r="H27" s="116">
        <v>1372</v>
      </c>
    </row>
    <row r="28" spans="1:8" ht="12.75">
      <c r="A28" s="120" t="s">
        <v>1336</v>
      </c>
      <c r="B28" s="113">
        <v>35</v>
      </c>
      <c r="C28" s="100">
        <v>35</v>
      </c>
      <c r="D28" s="52">
        <v>1500</v>
      </c>
      <c r="E28" s="53">
        <v>1200</v>
      </c>
      <c r="F28" s="213">
        <v>1200</v>
      </c>
      <c r="G28" s="100">
        <v>35</v>
      </c>
      <c r="H28" s="116">
        <v>32</v>
      </c>
    </row>
    <row r="29" spans="1:8" ht="12.75">
      <c r="A29" s="58"/>
      <c r="B29" s="58"/>
      <c r="C29" s="58"/>
      <c r="D29" s="58"/>
      <c r="E29" s="58"/>
      <c r="F29" s="58"/>
      <c r="G29" s="58"/>
      <c r="H29" s="79"/>
    </row>
    <row r="31" ht="12.75">
      <c r="A31" s="7" t="s">
        <v>1115</v>
      </c>
    </row>
    <row r="32" s="7" customFormat="1" ht="12.75">
      <c r="A32" s="5" t="s">
        <v>1094</v>
      </c>
    </row>
  </sheetData>
  <printOptions horizontalCentered="1"/>
  <pageMargins left="1" right="1" top="1" bottom="1" header="0.5" footer="0.5"/>
  <pageSetup horizontalDpi="300" verticalDpi="300" orientation="portrait" r:id="rId2"/>
  <headerFooter alignWithMargins="0">
    <oddFooter>&amp;L&amp;"Arial,Italic"&amp;9      The State of Hawaii Data Book 2006&amp;R&amp;"Arial"&amp;9http://www.hawaii.gov/dbedt/</oddFooter>
  </headerFooter>
  <drawing r:id="rId1"/>
</worksheet>
</file>

<file path=xl/worksheets/sheet4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24.00390625" style="0" customWidth="1"/>
    <col min="2" max="3" width="14.140625" style="0" customWidth="1"/>
    <col min="4" max="4" width="14.421875" style="0" customWidth="1"/>
    <col min="5" max="5" width="14.28125" style="0" customWidth="1"/>
  </cols>
  <sheetData>
    <row r="1" spans="1:5" ht="15.75">
      <c r="A1" s="1" t="s">
        <v>1295</v>
      </c>
      <c r="B1" s="2"/>
      <c r="C1" s="2"/>
      <c r="D1" s="2"/>
      <c r="E1" s="2"/>
    </row>
    <row r="3" spans="1:5" ht="12.75">
      <c r="A3" s="62" t="s">
        <v>1296</v>
      </c>
      <c r="B3" s="2"/>
      <c r="C3" s="2"/>
      <c r="D3" s="2"/>
      <c r="E3" s="2"/>
    </row>
    <row r="4" spans="1:5" ht="12.75" customHeight="1" thickBot="1">
      <c r="A4" s="3"/>
      <c r="B4" s="3"/>
      <c r="C4" s="3"/>
      <c r="D4" s="3"/>
      <c r="E4" s="3"/>
    </row>
    <row r="5" spans="1:5" s="67" customFormat="1" ht="24" customHeight="1" thickTop="1">
      <c r="A5" s="144"/>
      <c r="B5" s="124" t="s">
        <v>1297</v>
      </c>
      <c r="C5" s="124"/>
      <c r="D5" s="124" t="s">
        <v>1298</v>
      </c>
      <c r="E5" s="125"/>
    </row>
    <row r="6" spans="1:5" s="46" customFormat="1" ht="34.5" customHeight="1">
      <c r="A6" s="43" t="s">
        <v>1120</v>
      </c>
      <c r="B6" s="43" t="s">
        <v>1299</v>
      </c>
      <c r="C6" s="43" t="s">
        <v>1300</v>
      </c>
      <c r="D6" s="43" t="s">
        <v>1299</v>
      </c>
      <c r="E6" s="9" t="s">
        <v>1300</v>
      </c>
    </row>
    <row r="7" spans="1:4" ht="12.75">
      <c r="A7" s="47"/>
      <c r="B7" s="47"/>
      <c r="C7" s="47"/>
      <c r="D7" s="47"/>
    </row>
    <row r="8" spans="1:5" ht="12.75">
      <c r="A8" s="47" t="s">
        <v>996</v>
      </c>
      <c r="B8" s="202" t="s">
        <v>1107</v>
      </c>
      <c r="C8" s="203">
        <v>34</v>
      </c>
      <c r="D8" s="202" t="s">
        <v>1107</v>
      </c>
      <c r="E8" s="204">
        <v>35</v>
      </c>
    </row>
    <row r="9" spans="1:5" ht="12.75">
      <c r="A9" s="47" t="s">
        <v>1012</v>
      </c>
      <c r="B9" s="205">
        <v>42</v>
      </c>
      <c r="C9" s="203">
        <v>36</v>
      </c>
      <c r="D9" s="203">
        <v>40</v>
      </c>
      <c r="E9" s="204">
        <v>35</v>
      </c>
    </row>
    <row r="10" spans="1:5" ht="12.75">
      <c r="A10" s="47" t="s">
        <v>1015</v>
      </c>
      <c r="B10" s="202" t="s">
        <v>1107</v>
      </c>
      <c r="C10" s="203">
        <v>34</v>
      </c>
      <c r="D10" s="202" t="s">
        <v>1107</v>
      </c>
      <c r="E10" s="204">
        <v>35</v>
      </c>
    </row>
    <row r="11" spans="1:5" ht="12.75">
      <c r="A11" s="47" t="s">
        <v>1016</v>
      </c>
      <c r="B11" s="203">
        <v>42</v>
      </c>
      <c r="C11" s="203">
        <v>37</v>
      </c>
      <c r="D11" s="203">
        <v>42</v>
      </c>
      <c r="E11" s="206" t="s">
        <v>1301</v>
      </c>
    </row>
    <row r="12" spans="1:5" ht="12.75">
      <c r="A12" s="47" t="s">
        <v>1018</v>
      </c>
      <c r="B12" s="203">
        <v>45</v>
      </c>
      <c r="C12" s="207" t="s">
        <v>1302</v>
      </c>
      <c r="D12" s="203">
        <v>45</v>
      </c>
      <c r="E12" s="206" t="s">
        <v>1303</v>
      </c>
    </row>
    <row r="13" spans="1:5" ht="12.75">
      <c r="A13" s="47" t="s">
        <v>1020</v>
      </c>
      <c r="B13" s="207" t="s">
        <v>1304</v>
      </c>
      <c r="C13" s="203">
        <v>34</v>
      </c>
      <c r="D13" s="203">
        <v>40</v>
      </c>
      <c r="E13" s="204">
        <v>35</v>
      </c>
    </row>
    <row r="14" spans="1:5" ht="12.75">
      <c r="A14" s="58"/>
      <c r="B14" s="58"/>
      <c r="C14" s="58"/>
      <c r="D14" s="58"/>
      <c r="E14" s="79"/>
    </row>
    <row r="16" ht="12.75">
      <c r="A16" s="23" t="s">
        <v>1305</v>
      </c>
    </row>
    <row r="17" ht="12.75">
      <c r="A17" s="23" t="s">
        <v>1306</v>
      </c>
    </row>
    <row r="18" ht="12.75">
      <c r="A18" s="23" t="s">
        <v>1307</v>
      </c>
    </row>
    <row r="19" ht="12.75">
      <c r="A19" s="23" t="s">
        <v>1308</v>
      </c>
    </row>
    <row r="20" ht="12.75">
      <c r="A20" s="23" t="s">
        <v>1309</v>
      </c>
    </row>
    <row r="21" s="7" customFormat="1" ht="12.75">
      <c r="A21" s="23" t="s">
        <v>1084</v>
      </c>
    </row>
    <row r="22" s="7" customFormat="1" ht="12.75">
      <c r="A22" s="97" t="s">
        <v>1310</v>
      </c>
    </row>
    <row r="23" s="7" customFormat="1" ht="12.75">
      <c r="A23" s="97" t="s">
        <v>1311</v>
      </c>
    </row>
    <row r="24" s="7"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7.xml><?xml version="1.0" encoding="utf-8"?>
<worksheet xmlns="http://schemas.openxmlformats.org/spreadsheetml/2006/main" xmlns:r="http://schemas.openxmlformats.org/officeDocument/2006/relationships">
  <dimension ref="A1:H16"/>
  <sheetViews>
    <sheetView workbookViewId="0" topLeftCell="A1">
      <selection activeCell="A2" sqref="A2"/>
    </sheetView>
  </sheetViews>
  <sheetFormatPr defaultColWidth="9.140625" defaultRowHeight="12.75"/>
  <cols>
    <col min="1" max="1" width="15.140625" style="0" customWidth="1"/>
    <col min="2" max="2" width="11.57421875" style="0" customWidth="1"/>
    <col min="3" max="3" width="11.28125" style="0" customWidth="1"/>
    <col min="4" max="4" width="11.57421875" style="0" customWidth="1"/>
    <col min="5" max="7" width="11.28125" style="0" customWidth="1"/>
  </cols>
  <sheetData>
    <row r="1" spans="1:7" ht="15.75">
      <c r="A1" s="1" t="s">
        <v>1280</v>
      </c>
      <c r="B1" s="2"/>
      <c r="C1" s="2"/>
      <c r="D1" s="2"/>
      <c r="E1" s="2"/>
      <c r="F1" s="2"/>
      <c r="G1" s="2"/>
    </row>
    <row r="2" spans="1:7" ht="15.75">
      <c r="A2" s="1" t="s">
        <v>1281</v>
      </c>
      <c r="B2" s="2"/>
      <c r="C2" s="2"/>
      <c r="D2" s="2"/>
      <c r="E2" s="2"/>
      <c r="F2" s="2"/>
      <c r="G2" s="2"/>
    </row>
    <row r="3" spans="1:7" ht="13.5" thickBot="1">
      <c r="A3" s="3"/>
      <c r="B3" s="3"/>
      <c r="C3" s="3"/>
      <c r="D3" s="3"/>
      <c r="E3" s="3"/>
      <c r="F3" s="3"/>
      <c r="G3" s="3"/>
    </row>
    <row r="4" spans="1:7" s="67" customFormat="1" ht="30" customHeight="1" thickTop="1">
      <c r="A4" s="123"/>
      <c r="B4" s="124" t="s">
        <v>1282</v>
      </c>
      <c r="C4" s="124"/>
      <c r="D4" s="124" t="s">
        <v>1283</v>
      </c>
      <c r="E4" s="124"/>
      <c r="F4" s="190" t="s">
        <v>1284</v>
      </c>
      <c r="G4" s="191"/>
    </row>
    <row r="5" spans="1:7" s="67" customFormat="1" ht="24.75" customHeight="1">
      <c r="A5" s="64" t="s">
        <v>1259</v>
      </c>
      <c r="B5" s="64" t="s">
        <v>1285</v>
      </c>
      <c r="C5" s="64" t="s">
        <v>1286</v>
      </c>
      <c r="D5" s="64" t="s">
        <v>1285</v>
      </c>
      <c r="E5" s="64" t="s">
        <v>1286</v>
      </c>
      <c r="F5" s="64" t="s">
        <v>1285</v>
      </c>
      <c r="G5" s="126" t="s">
        <v>1286</v>
      </c>
    </row>
    <row r="6" spans="1:6" ht="12.75">
      <c r="A6" s="47"/>
      <c r="B6" s="47"/>
      <c r="C6" s="47"/>
      <c r="D6" s="47"/>
      <c r="E6" s="47"/>
      <c r="F6" s="47"/>
    </row>
    <row r="7" spans="1:8" ht="12.75">
      <c r="A7" s="101" t="s">
        <v>1287</v>
      </c>
      <c r="B7" s="183">
        <v>1835</v>
      </c>
      <c r="C7" s="183">
        <v>1572</v>
      </c>
      <c r="D7" s="192">
        <v>205</v>
      </c>
      <c r="E7" s="192">
        <v>191</v>
      </c>
      <c r="F7" s="193" t="s">
        <v>1288</v>
      </c>
      <c r="G7" s="194">
        <v>444</v>
      </c>
      <c r="H7" s="6"/>
    </row>
    <row r="8" spans="1:7" ht="12.75">
      <c r="A8" s="47"/>
      <c r="B8" s="195"/>
      <c r="C8" s="180"/>
      <c r="D8" s="47"/>
      <c r="E8" s="196"/>
      <c r="F8" s="47"/>
      <c r="G8" s="169"/>
    </row>
    <row r="9" spans="1:8" ht="12.75">
      <c r="A9" s="47" t="s">
        <v>909</v>
      </c>
      <c r="B9" s="186">
        <v>375</v>
      </c>
      <c r="C9" s="186">
        <v>345</v>
      </c>
      <c r="D9" s="197" t="s">
        <v>1289</v>
      </c>
      <c r="E9" s="197" t="s">
        <v>1290</v>
      </c>
      <c r="F9" s="198" t="s">
        <v>1291</v>
      </c>
      <c r="G9" s="199">
        <v>94</v>
      </c>
      <c r="H9" s="6"/>
    </row>
    <row r="10" spans="1:8" ht="12.75">
      <c r="A10" s="47" t="s">
        <v>1242</v>
      </c>
      <c r="B10" s="186">
        <v>188</v>
      </c>
      <c r="C10" s="186">
        <v>187</v>
      </c>
      <c r="D10" s="200" t="s">
        <v>930</v>
      </c>
      <c r="E10" s="200" t="s">
        <v>930</v>
      </c>
      <c r="F10" s="201">
        <v>150</v>
      </c>
      <c r="G10" s="199">
        <v>105</v>
      </c>
      <c r="H10" s="6"/>
    </row>
    <row r="11" spans="1:8" ht="12.75">
      <c r="A11" s="47" t="s">
        <v>1245</v>
      </c>
      <c r="B11" s="186">
        <v>1147</v>
      </c>
      <c r="C11" s="186">
        <v>916</v>
      </c>
      <c r="D11" s="196">
        <v>168</v>
      </c>
      <c r="E11" s="196">
        <v>145</v>
      </c>
      <c r="F11" s="198" t="s">
        <v>1292</v>
      </c>
      <c r="G11" s="199">
        <v>231</v>
      </c>
      <c r="H11" s="6"/>
    </row>
    <row r="12" spans="1:8" ht="12.75">
      <c r="A12" s="47" t="s">
        <v>1240</v>
      </c>
      <c r="B12" s="186">
        <v>125</v>
      </c>
      <c r="C12" s="186">
        <v>124</v>
      </c>
      <c r="D12" s="196">
        <v>16</v>
      </c>
      <c r="E12" s="196">
        <v>16</v>
      </c>
      <c r="F12" s="201">
        <v>39</v>
      </c>
      <c r="G12" s="199">
        <v>14</v>
      </c>
      <c r="H12" s="6"/>
    </row>
    <row r="13" spans="1:8" ht="12.75">
      <c r="A13" s="58"/>
      <c r="B13" s="58"/>
      <c r="C13" s="58"/>
      <c r="D13" s="58"/>
      <c r="E13" s="58"/>
      <c r="F13" s="58"/>
      <c r="G13" s="79"/>
      <c r="H13" s="6"/>
    </row>
    <row r="15" s="5" customFormat="1" ht="12.75">
      <c r="A15" s="5" t="s">
        <v>1293</v>
      </c>
    </row>
    <row r="16" ht="12.75">
      <c r="A16" s="160" t="s">
        <v>1294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8.xml><?xml version="1.0" encoding="utf-8"?>
<worksheet xmlns="http://schemas.openxmlformats.org/spreadsheetml/2006/main" xmlns:r="http://schemas.openxmlformats.org/officeDocument/2006/relationships">
  <dimension ref="A1:H30"/>
  <sheetViews>
    <sheetView workbookViewId="0" topLeftCell="A1">
      <selection activeCell="A2" sqref="A2"/>
    </sheetView>
  </sheetViews>
  <sheetFormatPr defaultColWidth="9.140625" defaultRowHeight="12.75"/>
  <cols>
    <col min="1" max="1" width="11.7109375" style="0" customWidth="1"/>
    <col min="2" max="4" width="10.140625" style="0" customWidth="1"/>
    <col min="5" max="5" width="9.57421875" style="0" customWidth="1"/>
    <col min="6" max="8" width="10.140625" style="0" customWidth="1"/>
  </cols>
  <sheetData>
    <row r="1" spans="1:8" ht="15.75" customHeight="1">
      <c r="A1" s="1" t="s">
        <v>1253</v>
      </c>
      <c r="B1" s="2"/>
      <c r="C1" s="2"/>
      <c r="D1" s="2"/>
      <c r="E1" s="2"/>
      <c r="F1" s="2"/>
      <c r="G1" s="2"/>
      <c r="H1" s="2"/>
    </row>
    <row r="2" spans="1:8" ht="15.75" customHeight="1">
      <c r="A2" s="61" t="s">
        <v>1254</v>
      </c>
      <c r="B2" s="2"/>
      <c r="C2" s="2"/>
      <c r="D2" s="2"/>
      <c r="E2" s="42"/>
      <c r="F2" s="2"/>
      <c r="G2" s="2"/>
      <c r="H2" s="2"/>
    </row>
    <row r="3" ht="12.75" customHeight="1"/>
    <row r="4" spans="1:8" ht="12.75" customHeight="1">
      <c r="A4" s="62" t="s">
        <v>1255</v>
      </c>
      <c r="B4" s="2"/>
      <c r="C4" s="2"/>
      <c r="D4" s="2"/>
      <c r="E4" s="2"/>
      <c r="F4" s="2"/>
      <c r="G4" s="2"/>
      <c r="H4" s="2"/>
    </row>
    <row r="5" spans="1:8" ht="12.75" customHeight="1" thickBot="1">
      <c r="A5" s="3"/>
      <c r="B5" s="3"/>
      <c r="C5" s="3"/>
      <c r="D5" s="3"/>
      <c r="E5" s="3"/>
      <c r="F5" s="3"/>
      <c r="G5" s="3"/>
      <c r="H5" s="3"/>
    </row>
    <row r="6" spans="1:8" s="67" customFormat="1" ht="24" customHeight="1" thickTop="1">
      <c r="A6" s="123"/>
      <c r="B6" s="124" t="s">
        <v>1256</v>
      </c>
      <c r="C6" s="124"/>
      <c r="D6" s="124"/>
      <c r="E6" s="124"/>
      <c r="F6" s="123"/>
      <c r="G6" s="124" t="s">
        <v>1257</v>
      </c>
      <c r="H6" s="125"/>
    </row>
    <row r="7" spans="1:8" s="67" customFormat="1" ht="24" customHeight="1">
      <c r="A7" s="123"/>
      <c r="B7" s="124" t="s">
        <v>1258</v>
      </c>
      <c r="C7" s="124"/>
      <c r="D7" s="124"/>
      <c r="E7" s="123"/>
      <c r="F7" s="123"/>
      <c r="G7" s="123"/>
      <c r="H7" s="178"/>
    </row>
    <row r="8" spans="1:8" s="46" customFormat="1" ht="64.5" customHeight="1">
      <c r="A8" s="43" t="s">
        <v>1259</v>
      </c>
      <c r="B8" s="179" t="s">
        <v>1024</v>
      </c>
      <c r="C8" s="43" t="s">
        <v>1260</v>
      </c>
      <c r="D8" s="43" t="s">
        <v>1261</v>
      </c>
      <c r="E8" s="43" t="s">
        <v>1262</v>
      </c>
      <c r="F8" s="43" t="s">
        <v>1263</v>
      </c>
      <c r="G8" s="43" t="s">
        <v>1264</v>
      </c>
      <c r="H8" s="9" t="s">
        <v>1265</v>
      </c>
    </row>
    <row r="9" spans="1:7" ht="12.75">
      <c r="A9" s="47"/>
      <c r="B9" s="167"/>
      <c r="C9" s="47"/>
      <c r="D9" s="47"/>
      <c r="E9" s="180"/>
      <c r="F9" s="47"/>
      <c r="G9" s="47"/>
    </row>
    <row r="10" spans="1:8" ht="12.75" customHeight="1">
      <c r="A10" s="181" t="s">
        <v>1024</v>
      </c>
      <c r="B10" s="182">
        <v>764</v>
      </c>
      <c r="C10" s="183">
        <f>SUM(C12:C23)</f>
        <v>448</v>
      </c>
      <c r="D10" s="183">
        <f>SUM(D12:D23)</f>
        <v>316</v>
      </c>
      <c r="E10" s="183">
        <f>SUM(E12:E23)</f>
        <v>17</v>
      </c>
      <c r="F10" s="81" t="s">
        <v>1266</v>
      </c>
      <c r="G10" s="184" t="s">
        <v>1267</v>
      </c>
      <c r="H10" s="185" t="s">
        <v>1268</v>
      </c>
    </row>
    <row r="11" spans="1:7" ht="12.75">
      <c r="A11" s="47"/>
      <c r="B11" s="167"/>
      <c r="C11" s="186"/>
      <c r="D11" s="186"/>
      <c r="E11" s="47"/>
      <c r="F11" s="187"/>
      <c r="G11" s="47"/>
    </row>
    <row r="12" spans="1:8" ht="12.75">
      <c r="A12" s="47" t="s">
        <v>909</v>
      </c>
      <c r="B12" s="175">
        <v>75</v>
      </c>
      <c r="C12" s="186">
        <v>57</v>
      </c>
      <c r="D12" s="186">
        <v>18</v>
      </c>
      <c r="E12" s="180">
        <v>6</v>
      </c>
      <c r="F12" s="180">
        <v>24</v>
      </c>
      <c r="G12" s="186">
        <v>156</v>
      </c>
      <c r="H12" s="169">
        <v>115</v>
      </c>
    </row>
    <row r="13" spans="1:8" ht="12.75">
      <c r="A13" s="47" t="s">
        <v>1242</v>
      </c>
      <c r="B13" s="175">
        <v>70</v>
      </c>
      <c r="C13" s="186">
        <v>26</v>
      </c>
      <c r="D13" s="186">
        <v>44</v>
      </c>
      <c r="E13" s="180">
        <v>2</v>
      </c>
      <c r="F13" s="180">
        <v>15</v>
      </c>
      <c r="G13" s="186">
        <v>186</v>
      </c>
      <c r="H13" s="169">
        <v>48</v>
      </c>
    </row>
    <row r="14" spans="1:8" ht="12.75">
      <c r="A14" s="47" t="s">
        <v>1269</v>
      </c>
      <c r="B14" s="175">
        <v>1</v>
      </c>
      <c r="C14" s="186">
        <v>1</v>
      </c>
      <c r="D14" s="130" t="s">
        <v>930</v>
      </c>
      <c r="E14" s="150" t="s">
        <v>930</v>
      </c>
      <c r="F14" s="180">
        <v>7</v>
      </c>
      <c r="G14" s="186">
        <v>182</v>
      </c>
      <c r="H14" s="169">
        <v>30</v>
      </c>
    </row>
    <row r="15" spans="1:8" ht="12.75">
      <c r="A15" s="47" t="s">
        <v>1270</v>
      </c>
      <c r="B15" s="175">
        <v>1</v>
      </c>
      <c r="C15" s="186">
        <v>1</v>
      </c>
      <c r="D15" s="130" t="s">
        <v>930</v>
      </c>
      <c r="E15" s="150" t="s">
        <v>930</v>
      </c>
      <c r="F15" s="180">
        <v>7</v>
      </c>
      <c r="G15" s="186">
        <v>120</v>
      </c>
      <c r="H15" s="169">
        <v>20</v>
      </c>
    </row>
    <row r="16" spans="1:8" ht="12.75">
      <c r="A16" s="47" t="s">
        <v>1241</v>
      </c>
      <c r="B16" s="175">
        <v>9</v>
      </c>
      <c r="C16" s="186">
        <v>9</v>
      </c>
      <c r="D16" s="130" t="s">
        <v>930</v>
      </c>
      <c r="E16" s="150" t="s">
        <v>930</v>
      </c>
      <c r="F16" s="180">
        <v>8</v>
      </c>
      <c r="G16" s="186">
        <v>91</v>
      </c>
      <c r="H16" s="169">
        <v>13</v>
      </c>
    </row>
    <row r="17" spans="1:8" ht="12.75">
      <c r="A17" s="47" t="s">
        <v>1244</v>
      </c>
      <c r="B17" s="175">
        <v>28</v>
      </c>
      <c r="C17" s="186">
        <v>11</v>
      </c>
      <c r="D17" s="186">
        <v>17</v>
      </c>
      <c r="E17" s="180">
        <v>1</v>
      </c>
      <c r="F17" s="180">
        <v>21</v>
      </c>
      <c r="G17" s="186">
        <v>321</v>
      </c>
      <c r="H17" s="169">
        <v>138</v>
      </c>
    </row>
    <row r="18" spans="1:8" ht="12.75">
      <c r="A18" s="47" t="s">
        <v>1245</v>
      </c>
      <c r="B18" s="175">
        <v>294</v>
      </c>
      <c r="C18" s="186">
        <v>158</v>
      </c>
      <c r="D18" s="186">
        <v>136</v>
      </c>
      <c r="E18" s="180">
        <v>4</v>
      </c>
      <c r="F18" s="180">
        <v>25</v>
      </c>
      <c r="G18" s="186">
        <v>931</v>
      </c>
      <c r="H18" s="169">
        <v>71</v>
      </c>
    </row>
    <row r="19" spans="1:8" ht="12.75">
      <c r="A19" s="47" t="s">
        <v>1240</v>
      </c>
      <c r="B19" s="175">
        <v>58</v>
      </c>
      <c r="C19" s="186">
        <v>28</v>
      </c>
      <c r="D19" s="186">
        <v>30</v>
      </c>
      <c r="E19" s="180">
        <v>4</v>
      </c>
      <c r="F19" s="180">
        <v>24</v>
      </c>
      <c r="G19" s="186">
        <v>174</v>
      </c>
      <c r="H19" s="169">
        <v>80</v>
      </c>
    </row>
    <row r="20" spans="1:8" ht="12.75">
      <c r="A20" s="47" t="s">
        <v>1271</v>
      </c>
      <c r="B20" s="188" t="s">
        <v>930</v>
      </c>
      <c r="C20" s="130" t="s">
        <v>930</v>
      </c>
      <c r="D20" s="130" t="s">
        <v>930</v>
      </c>
      <c r="E20" s="150" t="s">
        <v>930</v>
      </c>
      <c r="F20" s="150" t="s">
        <v>930</v>
      </c>
      <c r="G20" s="130" t="s">
        <v>930</v>
      </c>
      <c r="H20" s="93" t="s">
        <v>930</v>
      </c>
    </row>
    <row r="21" spans="1:8" ht="12.75">
      <c r="A21" s="47" t="s">
        <v>1272</v>
      </c>
      <c r="B21" s="175">
        <v>1</v>
      </c>
      <c r="C21" s="186">
        <v>1</v>
      </c>
      <c r="D21" s="130" t="s">
        <v>930</v>
      </c>
      <c r="E21" s="150" t="s">
        <v>930</v>
      </c>
      <c r="F21" s="180">
        <v>7</v>
      </c>
      <c r="G21" s="186">
        <v>704</v>
      </c>
      <c r="H21" s="93" t="s">
        <v>930</v>
      </c>
    </row>
    <row r="22" spans="1:8" ht="12.75">
      <c r="A22" s="47" t="s">
        <v>1273</v>
      </c>
      <c r="B22" s="175">
        <v>19</v>
      </c>
      <c r="C22" s="186">
        <v>19</v>
      </c>
      <c r="D22" s="130" t="s">
        <v>930</v>
      </c>
      <c r="E22" s="150" t="s">
        <v>930</v>
      </c>
      <c r="F22" s="150" t="s">
        <v>930</v>
      </c>
      <c r="G22" s="186">
        <v>51</v>
      </c>
      <c r="H22" s="93" t="s">
        <v>1158</v>
      </c>
    </row>
    <row r="23" spans="1:8" ht="12.75">
      <c r="A23" s="47" t="s">
        <v>1274</v>
      </c>
      <c r="B23" s="175">
        <v>208</v>
      </c>
      <c r="C23" s="186">
        <v>137</v>
      </c>
      <c r="D23" s="186">
        <v>71</v>
      </c>
      <c r="E23" s="150" t="s">
        <v>930</v>
      </c>
      <c r="F23" s="150" t="s">
        <v>930</v>
      </c>
      <c r="G23" s="130" t="s">
        <v>930</v>
      </c>
      <c r="H23" s="93" t="s">
        <v>930</v>
      </c>
    </row>
    <row r="24" spans="1:8" ht="12.75">
      <c r="A24" s="58"/>
      <c r="B24" s="189"/>
      <c r="C24" s="58"/>
      <c r="D24" s="58"/>
      <c r="E24" s="58"/>
      <c r="F24" s="58"/>
      <c r="G24" s="58"/>
      <c r="H24" s="79"/>
    </row>
    <row r="26" s="7" customFormat="1" ht="12.75">
      <c r="A26" s="5" t="s">
        <v>1275</v>
      </c>
    </row>
    <row r="27" s="7" customFormat="1" ht="12.75">
      <c r="A27" s="5" t="s">
        <v>1276</v>
      </c>
    </row>
    <row r="28" s="7" customFormat="1" ht="12.75">
      <c r="A28" s="5" t="s">
        <v>1277</v>
      </c>
    </row>
    <row r="29" s="7" customFormat="1" ht="12.75">
      <c r="A29" s="5" t="s">
        <v>1278</v>
      </c>
    </row>
    <row r="30" s="7" customFormat="1" ht="12.75">
      <c r="A30" s="5" t="s">
        <v>1279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9.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2.75"/>
  <cols>
    <col min="1" max="1" width="29.28125" style="0" customWidth="1"/>
    <col min="2" max="2" width="11.00390625" style="0" customWidth="1"/>
    <col min="3" max="3" width="31.421875" style="0" customWidth="1"/>
    <col min="4" max="4" width="10.57421875" style="0" customWidth="1"/>
  </cols>
  <sheetData>
    <row r="1" spans="1:4" ht="15.75">
      <c r="A1" s="1" t="s">
        <v>1192</v>
      </c>
      <c r="B1" s="2"/>
      <c r="C1" s="2"/>
      <c r="D1" s="2"/>
    </row>
    <row r="2" spans="1:4" ht="15.75">
      <c r="A2" s="162" t="s">
        <v>1193</v>
      </c>
      <c r="B2" s="2"/>
      <c r="C2" s="2"/>
      <c r="D2" s="2"/>
    </row>
    <row r="3" spans="1:4" ht="13.5" thickBot="1">
      <c r="A3" s="163"/>
      <c r="B3" s="3"/>
      <c r="C3" s="3"/>
      <c r="D3" s="3"/>
    </row>
    <row r="4" spans="1:4" s="67" customFormat="1" ht="24" customHeight="1" thickTop="1">
      <c r="A4" s="64" t="s">
        <v>1194</v>
      </c>
      <c r="B4" s="164" t="s">
        <v>1101</v>
      </c>
      <c r="C4" s="64" t="s">
        <v>1194</v>
      </c>
      <c r="D4" s="126" t="s">
        <v>1101</v>
      </c>
    </row>
    <row r="5" spans="1:3" ht="12.75">
      <c r="A5" s="47"/>
      <c r="B5" s="165"/>
      <c r="C5" s="47"/>
    </row>
    <row r="6" spans="1:4" ht="12.75">
      <c r="A6" s="166" t="s">
        <v>1195</v>
      </c>
      <c r="B6" s="167">
        <v>15109</v>
      </c>
      <c r="C6" s="168" t="s">
        <v>1196</v>
      </c>
      <c r="D6" s="169" t="s">
        <v>1064</v>
      </c>
    </row>
    <row r="7" spans="1:4" ht="12.75">
      <c r="A7" s="47"/>
      <c r="B7" s="167"/>
      <c r="C7" s="170" t="s">
        <v>1197</v>
      </c>
      <c r="D7" s="169">
        <v>1062</v>
      </c>
    </row>
    <row r="8" spans="1:4" ht="12.75">
      <c r="A8" s="47" t="s">
        <v>1198</v>
      </c>
      <c r="B8" s="68"/>
      <c r="C8" s="171" t="s">
        <v>1199</v>
      </c>
      <c r="D8" s="169">
        <v>2636</v>
      </c>
    </row>
    <row r="9" spans="1:4" ht="12.75">
      <c r="A9" s="120" t="s">
        <v>1200</v>
      </c>
      <c r="B9" s="167">
        <v>5770</v>
      </c>
      <c r="C9" s="171" t="s">
        <v>1201</v>
      </c>
      <c r="D9" s="169">
        <v>5751</v>
      </c>
    </row>
    <row r="10" spans="1:4" ht="12.75">
      <c r="A10" s="120" t="s">
        <v>1202</v>
      </c>
      <c r="B10" s="167">
        <v>7420</v>
      </c>
      <c r="C10" s="171" t="s">
        <v>1203</v>
      </c>
      <c r="D10" s="169">
        <v>2435</v>
      </c>
    </row>
    <row r="11" spans="1:4" ht="12.75">
      <c r="A11" s="120" t="s">
        <v>1204</v>
      </c>
      <c r="B11" s="167">
        <v>1701</v>
      </c>
      <c r="C11" s="171" t="s">
        <v>1205</v>
      </c>
      <c r="D11" s="169">
        <v>443</v>
      </c>
    </row>
    <row r="12" spans="1:4" ht="12.75">
      <c r="A12" s="120" t="s">
        <v>1206</v>
      </c>
      <c r="B12" s="167">
        <v>209</v>
      </c>
      <c r="C12" s="170" t="s">
        <v>1207</v>
      </c>
      <c r="D12" s="169">
        <v>10</v>
      </c>
    </row>
    <row r="13" spans="1:4" ht="12.75">
      <c r="A13" s="120" t="s">
        <v>1208</v>
      </c>
      <c r="B13" s="167">
        <v>9</v>
      </c>
      <c r="C13" s="170" t="s">
        <v>1209</v>
      </c>
      <c r="D13" s="169">
        <v>1861</v>
      </c>
    </row>
    <row r="14" spans="1:4" ht="12.75">
      <c r="A14" s="120"/>
      <c r="B14" s="172"/>
      <c r="C14" s="170" t="s">
        <v>1210</v>
      </c>
      <c r="D14" s="169">
        <v>911</v>
      </c>
    </row>
    <row r="15" spans="1:4" ht="12.75">
      <c r="A15" s="47" t="s">
        <v>1211</v>
      </c>
      <c r="B15" s="167"/>
      <c r="C15" s="47"/>
      <c r="D15" s="169"/>
    </row>
    <row r="16" spans="1:4" ht="12.75">
      <c r="A16" s="107" t="s">
        <v>1212</v>
      </c>
      <c r="B16" s="167">
        <v>490</v>
      </c>
      <c r="C16" s="168" t="s">
        <v>1213</v>
      </c>
      <c r="D16" s="169"/>
    </row>
    <row r="17" spans="1:4" ht="12.75">
      <c r="A17" s="107" t="s">
        <v>1214</v>
      </c>
      <c r="B17" s="167">
        <v>13005</v>
      </c>
      <c r="C17" s="171" t="s">
        <v>1215</v>
      </c>
      <c r="D17" s="169">
        <v>13823</v>
      </c>
    </row>
    <row r="18" spans="1:4" ht="12.75">
      <c r="A18" s="107" t="s">
        <v>1216</v>
      </c>
      <c r="B18" s="172" t="s">
        <v>1217</v>
      </c>
      <c r="C18" s="171" t="s">
        <v>1218</v>
      </c>
      <c r="D18" s="169">
        <v>380</v>
      </c>
    </row>
    <row r="19" spans="1:4" ht="12.75">
      <c r="A19" s="107" t="s">
        <v>1219</v>
      </c>
      <c r="B19" s="172" t="s">
        <v>1220</v>
      </c>
      <c r="C19" s="171" t="s">
        <v>1221</v>
      </c>
      <c r="D19" s="169">
        <v>15</v>
      </c>
    </row>
    <row r="20" spans="1:4" ht="12.75">
      <c r="A20" s="120" t="s">
        <v>1210</v>
      </c>
      <c r="B20" s="167">
        <v>134</v>
      </c>
      <c r="C20" s="171" t="s">
        <v>1222</v>
      </c>
      <c r="D20" s="169">
        <v>245</v>
      </c>
    </row>
    <row r="21" spans="1:4" ht="12.75">
      <c r="A21" s="107" t="s">
        <v>1223</v>
      </c>
      <c r="B21" s="167">
        <v>34</v>
      </c>
      <c r="C21" s="171" t="s">
        <v>1224</v>
      </c>
      <c r="D21" s="169">
        <v>139</v>
      </c>
    </row>
    <row r="22" spans="1:4" ht="12.75">
      <c r="A22" s="107" t="s">
        <v>1225</v>
      </c>
      <c r="B22" s="173" t="s">
        <v>1226</v>
      </c>
      <c r="C22" s="171" t="s">
        <v>1227</v>
      </c>
      <c r="D22" s="169">
        <v>129</v>
      </c>
    </row>
    <row r="23" spans="1:4" ht="12.75">
      <c r="A23" s="47"/>
      <c r="B23" s="167"/>
      <c r="C23" s="170" t="s">
        <v>1228</v>
      </c>
      <c r="D23" s="169">
        <v>18</v>
      </c>
    </row>
    <row r="24" spans="1:4" ht="12.75">
      <c r="A24" s="47" t="s">
        <v>1229</v>
      </c>
      <c r="B24" s="167"/>
      <c r="C24" s="170" t="s">
        <v>1230</v>
      </c>
      <c r="D24" s="169">
        <v>3</v>
      </c>
    </row>
    <row r="25" spans="1:4" ht="12.75">
      <c r="A25" s="120" t="s">
        <v>1231</v>
      </c>
      <c r="B25" s="167">
        <v>7056</v>
      </c>
      <c r="C25" s="170" t="s">
        <v>1232</v>
      </c>
      <c r="D25" s="169">
        <v>43</v>
      </c>
    </row>
    <row r="26" spans="1:4" ht="12.75">
      <c r="A26" s="120" t="s">
        <v>1233</v>
      </c>
      <c r="B26" s="167">
        <v>2419</v>
      </c>
      <c r="C26" s="170" t="s">
        <v>1234</v>
      </c>
      <c r="D26" s="169">
        <v>288</v>
      </c>
    </row>
    <row r="27" spans="1:4" ht="12.75">
      <c r="A27" s="107" t="s">
        <v>1235</v>
      </c>
      <c r="B27" s="167">
        <v>2045</v>
      </c>
      <c r="C27" s="171" t="s">
        <v>1210</v>
      </c>
      <c r="D27" s="169">
        <v>26</v>
      </c>
    </row>
    <row r="28" spans="1:3" ht="12.75">
      <c r="A28" s="107" t="s">
        <v>1236</v>
      </c>
      <c r="B28" s="167">
        <v>595</v>
      </c>
      <c r="C28" s="174"/>
    </row>
    <row r="29" spans="1:4" ht="12.75">
      <c r="A29" s="107" t="s">
        <v>1237</v>
      </c>
      <c r="B29" s="167">
        <v>514</v>
      </c>
      <c r="C29" s="168" t="s">
        <v>1238</v>
      </c>
      <c r="D29" s="169"/>
    </row>
    <row r="30" spans="1:4" ht="12.75">
      <c r="A30" s="120" t="s">
        <v>1205</v>
      </c>
      <c r="B30" s="167">
        <v>353</v>
      </c>
      <c r="C30" s="171" t="s">
        <v>909</v>
      </c>
      <c r="D30" s="169">
        <v>2650</v>
      </c>
    </row>
    <row r="31" spans="1:4" ht="12.75">
      <c r="A31" s="120" t="s">
        <v>1239</v>
      </c>
      <c r="B31" s="167">
        <v>122</v>
      </c>
      <c r="C31" s="171" t="s">
        <v>1240</v>
      </c>
      <c r="D31" s="169">
        <v>1580</v>
      </c>
    </row>
    <row r="32" spans="1:4" ht="12.75">
      <c r="A32" s="24" t="s">
        <v>1210</v>
      </c>
      <c r="B32" s="175">
        <v>67</v>
      </c>
      <c r="C32" s="171" t="s">
        <v>1241</v>
      </c>
      <c r="D32" s="169">
        <v>75</v>
      </c>
    </row>
    <row r="33" spans="1:4" ht="12.75">
      <c r="A33" s="24" t="s">
        <v>1225</v>
      </c>
      <c r="B33" s="176" t="s">
        <v>1226</v>
      </c>
      <c r="C33" s="171" t="s">
        <v>1242</v>
      </c>
      <c r="D33" s="169">
        <v>1758</v>
      </c>
    </row>
    <row r="34" spans="1:4" ht="12.75">
      <c r="A34" s="24" t="s">
        <v>1243</v>
      </c>
      <c r="B34" s="175">
        <v>1938</v>
      </c>
      <c r="C34" s="171" t="s">
        <v>1244</v>
      </c>
      <c r="D34" s="169">
        <v>208</v>
      </c>
    </row>
    <row r="35" spans="2:4" ht="12.75">
      <c r="B35" s="175"/>
      <c r="C35" s="171" t="s">
        <v>1245</v>
      </c>
      <c r="D35" s="169">
        <v>8791</v>
      </c>
    </row>
    <row r="36" spans="1:4" ht="12.75">
      <c r="A36" s="47" t="s">
        <v>1246</v>
      </c>
      <c r="B36" s="167"/>
      <c r="C36" s="170" t="s">
        <v>1247</v>
      </c>
      <c r="D36" s="169">
        <v>47</v>
      </c>
    </row>
    <row r="37" spans="1:3" ht="12.75">
      <c r="A37" s="107" t="s">
        <v>1248</v>
      </c>
      <c r="B37" s="175">
        <v>3058</v>
      </c>
      <c r="C37" s="47"/>
    </row>
    <row r="38" spans="1:3" ht="12.75">
      <c r="A38" s="107" t="s">
        <v>1249</v>
      </c>
      <c r="B38" s="175">
        <v>12004</v>
      </c>
      <c r="C38" s="47"/>
    </row>
    <row r="39" spans="1:3" ht="12.75">
      <c r="A39" s="107" t="s">
        <v>1250</v>
      </c>
      <c r="B39" s="175">
        <v>47</v>
      </c>
      <c r="C39" s="47"/>
    </row>
    <row r="40" spans="1:4" ht="12.75">
      <c r="A40" s="58"/>
      <c r="B40" s="177"/>
      <c r="C40" s="58"/>
      <c r="D40" s="79"/>
    </row>
    <row r="42" s="5" customFormat="1" ht="12.75">
      <c r="A42" s="5" t="s">
        <v>1251</v>
      </c>
    </row>
    <row r="43" s="7" customFormat="1" ht="12.75">
      <c r="A43" s="7" t="s">
        <v>1252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xml><?xml version="1.0" encoding="utf-8"?>
<worksheet xmlns="http://schemas.openxmlformats.org/spreadsheetml/2006/main" xmlns:r="http://schemas.openxmlformats.org/officeDocument/2006/relationships">
  <dimension ref="A1:F17"/>
  <sheetViews>
    <sheetView workbookViewId="0" topLeftCell="A1">
      <selection activeCell="E25" sqref="E25"/>
    </sheetView>
  </sheetViews>
  <sheetFormatPr defaultColWidth="9.140625" defaultRowHeight="12.75"/>
  <cols>
    <col min="1" max="2" width="11.7109375" style="0" customWidth="1"/>
    <col min="3" max="3" width="17.7109375" style="0" customWidth="1"/>
    <col min="4" max="4" width="11.7109375" style="0" customWidth="1"/>
    <col min="5" max="5" width="17.7109375" style="0" customWidth="1"/>
    <col min="6" max="6" width="11.7109375" style="0" customWidth="1"/>
  </cols>
  <sheetData>
    <row r="1" spans="1:6" ht="15.75">
      <c r="A1" s="1" t="s">
        <v>803</v>
      </c>
      <c r="B1" s="2"/>
      <c r="C1" s="2"/>
      <c r="D1" s="2"/>
      <c r="E1" s="2"/>
      <c r="F1" s="2"/>
    </row>
    <row r="2" spans="1:6" ht="13.5" thickBot="1">
      <c r="A2" s="3"/>
      <c r="B2" s="3"/>
      <c r="C2" s="3"/>
      <c r="D2" s="3"/>
      <c r="E2" s="3"/>
      <c r="F2" s="3"/>
    </row>
    <row r="3" spans="1:6" s="628" customFormat="1" ht="24" customHeight="1" thickTop="1">
      <c r="A3" s="642"/>
      <c r="B3" s="642"/>
      <c r="C3" s="125" t="s">
        <v>804</v>
      </c>
      <c r="D3" s="643"/>
      <c r="E3" s="190" t="s">
        <v>805</v>
      </c>
      <c r="F3" s="191"/>
    </row>
    <row r="4" spans="1:6" s="46" customFormat="1" ht="45" customHeight="1">
      <c r="A4" s="43" t="s">
        <v>1259</v>
      </c>
      <c r="B4" s="43" t="s">
        <v>806</v>
      </c>
      <c r="C4" s="43" t="s">
        <v>807</v>
      </c>
      <c r="D4" s="43" t="s">
        <v>808</v>
      </c>
      <c r="E4" s="10" t="s">
        <v>807</v>
      </c>
      <c r="F4" s="9" t="s">
        <v>809</v>
      </c>
    </row>
    <row r="5" spans="1:5" ht="12.75">
      <c r="A5" s="47"/>
      <c r="B5" s="47"/>
      <c r="C5" s="47"/>
      <c r="D5" s="47"/>
      <c r="E5" s="47"/>
    </row>
    <row r="6" spans="1:6" ht="12.75">
      <c r="A6" s="101" t="s">
        <v>677</v>
      </c>
      <c r="B6" s="644">
        <v>752</v>
      </c>
      <c r="C6" s="168" t="s">
        <v>810</v>
      </c>
      <c r="D6" s="397">
        <v>14890</v>
      </c>
      <c r="E6" s="168" t="s">
        <v>811</v>
      </c>
      <c r="F6" s="645">
        <v>208</v>
      </c>
    </row>
    <row r="7" spans="1:6" ht="12.75">
      <c r="A7" s="309"/>
      <c r="B7" s="646"/>
      <c r="C7" s="168"/>
      <c r="D7" s="397"/>
      <c r="E7" s="168"/>
      <c r="F7" s="645"/>
    </row>
    <row r="8" spans="1:6" ht="12.75">
      <c r="A8" s="309" t="s">
        <v>909</v>
      </c>
      <c r="B8" s="644">
        <v>135</v>
      </c>
      <c r="C8" s="168" t="s">
        <v>812</v>
      </c>
      <c r="D8" s="397">
        <v>775</v>
      </c>
      <c r="E8" s="168" t="s">
        <v>811</v>
      </c>
      <c r="F8" s="645">
        <v>208</v>
      </c>
    </row>
    <row r="9" spans="1:6" ht="12.75">
      <c r="A9" s="309" t="s">
        <v>1242</v>
      </c>
      <c r="B9" s="644">
        <v>98</v>
      </c>
      <c r="C9" s="168" t="s">
        <v>813</v>
      </c>
      <c r="D9" s="397">
        <v>600</v>
      </c>
      <c r="E9" s="168" t="s">
        <v>814</v>
      </c>
      <c r="F9" s="645">
        <v>79</v>
      </c>
    </row>
    <row r="10" spans="1:6" ht="12.75">
      <c r="A10" s="309" t="s">
        <v>1241</v>
      </c>
      <c r="B10" s="150" t="s">
        <v>930</v>
      </c>
      <c r="C10" s="168" t="s">
        <v>680</v>
      </c>
      <c r="D10" s="89" t="s">
        <v>930</v>
      </c>
      <c r="E10" s="168" t="s">
        <v>680</v>
      </c>
      <c r="F10" s="72" t="s">
        <v>930</v>
      </c>
    </row>
    <row r="11" spans="1:6" ht="12.75">
      <c r="A11" s="309" t="s">
        <v>1244</v>
      </c>
      <c r="B11" s="644">
        <v>19</v>
      </c>
      <c r="C11" s="168" t="s">
        <v>815</v>
      </c>
      <c r="D11" s="397">
        <v>360</v>
      </c>
      <c r="E11" s="168" t="s">
        <v>815</v>
      </c>
      <c r="F11" s="645">
        <v>50</v>
      </c>
    </row>
    <row r="12" spans="1:6" ht="12.75">
      <c r="A12" s="309" t="s">
        <v>1245</v>
      </c>
      <c r="B12" s="644">
        <v>445</v>
      </c>
      <c r="C12" s="168" t="s">
        <v>810</v>
      </c>
      <c r="D12" s="397">
        <v>14890</v>
      </c>
      <c r="E12" s="168" t="s">
        <v>816</v>
      </c>
      <c r="F12" s="645">
        <v>156</v>
      </c>
    </row>
    <row r="13" spans="1:6" ht="12.75">
      <c r="A13" s="309" t="s">
        <v>1240</v>
      </c>
      <c r="B13" s="644">
        <v>55</v>
      </c>
      <c r="C13" s="168" t="s">
        <v>817</v>
      </c>
      <c r="D13" s="397">
        <v>1150</v>
      </c>
      <c r="E13" s="168" t="s">
        <v>818</v>
      </c>
      <c r="F13" s="645">
        <v>90</v>
      </c>
    </row>
    <row r="14" spans="1:6" ht="12.75">
      <c r="A14" s="58"/>
      <c r="B14" s="58"/>
      <c r="C14" s="58"/>
      <c r="D14" s="58"/>
      <c r="E14" s="58"/>
      <c r="F14" s="79"/>
    </row>
    <row r="16" ht="12.75">
      <c r="A16" s="354" t="s">
        <v>819</v>
      </c>
    </row>
    <row r="17" ht="12.75">
      <c r="A17" s="354" t="s">
        <v>485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0.xml><?xml version="1.0" encoding="utf-8"?>
<worksheet xmlns="http://schemas.openxmlformats.org/spreadsheetml/2006/main" xmlns:r="http://schemas.openxmlformats.org/officeDocument/2006/relationships">
  <dimension ref="A1:E20"/>
  <sheetViews>
    <sheetView workbookViewId="0" topLeftCell="A1">
      <selection activeCell="A2" sqref="A2"/>
    </sheetView>
  </sheetViews>
  <sheetFormatPr defaultColWidth="9.140625" defaultRowHeight="12.75"/>
  <cols>
    <col min="1" max="1" width="11.7109375" style="0" customWidth="1"/>
    <col min="2" max="2" width="28.00390625" style="0" customWidth="1"/>
    <col min="3" max="3" width="11.421875" style="0" customWidth="1"/>
    <col min="4" max="4" width="27.7109375" style="0" customWidth="1"/>
  </cols>
  <sheetData>
    <row r="1" spans="1:4" ht="15.75">
      <c r="A1" s="1" t="s">
        <v>1173</v>
      </c>
      <c r="B1" s="2"/>
      <c r="C1" s="2"/>
      <c r="D1" s="2"/>
    </row>
    <row r="2" spans="1:4" ht="15.75">
      <c r="A2" s="1" t="s">
        <v>1174</v>
      </c>
      <c r="B2" s="2"/>
      <c r="C2" s="2"/>
      <c r="D2" s="2"/>
    </row>
    <row r="3" spans="1:4" ht="12.75" customHeight="1">
      <c r="A3" s="2"/>
      <c r="B3" s="2"/>
      <c r="C3" s="2"/>
      <c r="D3" s="2"/>
    </row>
    <row r="4" spans="1:4" ht="12.75" customHeight="1">
      <c r="A4" s="703" t="s">
        <v>1175</v>
      </c>
      <c r="B4" s="703"/>
      <c r="C4" s="703"/>
      <c r="D4" s="703"/>
    </row>
    <row r="5" spans="1:4" ht="12.75" customHeight="1">
      <c r="A5" s="704" t="s">
        <v>1176</v>
      </c>
      <c r="B5" s="705"/>
      <c r="C5" s="705"/>
      <c r="D5" s="705"/>
    </row>
    <row r="6" spans="1:4" ht="12.75" customHeight="1">
      <c r="A6" s="704" t="s">
        <v>1177</v>
      </c>
      <c r="B6" s="705"/>
      <c r="C6" s="705"/>
      <c r="D6" s="705"/>
    </row>
    <row r="7" spans="1:4" ht="12.75" customHeight="1">
      <c r="A7" s="704" t="s">
        <v>1178</v>
      </c>
      <c r="B7" s="677"/>
      <c r="C7" s="677"/>
      <c r="D7" s="677"/>
    </row>
    <row r="8" spans="1:4" ht="12.75" customHeight="1" thickBot="1">
      <c r="A8" s="3"/>
      <c r="B8" s="3"/>
      <c r="C8" s="3"/>
      <c r="D8" s="3"/>
    </row>
    <row r="9" spans="1:4" s="67" customFormat="1" ht="24" customHeight="1" thickTop="1">
      <c r="A9" s="154" t="s">
        <v>1081</v>
      </c>
      <c r="B9" s="155" t="s">
        <v>1179</v>
      </c>
      <c r="C9" s="154" t="s">
        <v>1081</v>
      </c>
      <c r="D9" s="119" t="s">
        <v>1179</v>
      </c>
    </row>
    <row r="10" spans="1:4" ht="12.75">
      <c r="A10" s="47"/>
      <c r="B10" s="68"/>
      <c r="C10" s="47"/>
      <c r="D10" s="156"/>
    </row>
    <row r="11" spans="1:4" ht="12.75">
      <c r="A11" s="157">
        <v>1997</v>
      </c>
      <c r="B11" s="158">
        <v>15138</v>
      </c>
      <c r="C11" s="157" t="s">
        <v>1180</v>
      </c>
      <c r="D11" s="159">
        <v>15445</v>
      </c>
    </row>
    <row r="12" spans="1:4" ht="12.75">
      <c r="A12" s="157" t="s">
        <v>1181</v>
      </c>
      <c r="B12" s="158">
        <v>15138</v>
      </c>
      <c r="C12" s="157" t="s">
        <v>1182</v>
      </c>
      <c r="D12" s="159">
        <v>15587</v>
      </c>
    </row>
    <row r="13" spans="1:4" ht="12.75">
      <c r="A13" s="157" t="s">
        <v>1183</v>
      </c>
      <c r="B13" s="158">
        <v>15481</v>
      </c>
      <c r="C13" s="157" t="s">
        <v>1184</v>
      </c>
      <c r="D13" s="159">
        <v>17130</v>
      </c>
    </row>
    <row r="14" spans="1:4" ht="12.75">
      <c r="A14" s="157" t="s">
        <v>1185</v>
      </c>
      <c r="B14" s="158">
        <v>14874</v>
      </c>
      <c r="C14" s="157" t="s">
        <v>1186</v>
      </c>
      <c r="D14" s="159">
        <v>15302</v>
      </c>
    </row>
    <row r="15" spans="1:4" ht="12.75">
      <c r="A15" s="157" t="s">
        <v>1187</v>
      </c>
      <c r="B15" s="158">
        <v>14273</v>
      </c>
      <c r="C15" s="157" t="s">
        <v>1188</v>
      </c>
      <c r="D15" s="159">
        <v>15015</v>
      </c>
    </row>
    <row r="16" spans="1:4" ht="12.75">
      <c r="A16" s="58"/>
      <c r="B16" s="139"/>
      <c r="C16" s="58"/>
      <c r="D16" s="60"/>
    </row>
    <row r="18" s="5" customFormat="1" ht="12.75">
      <c r="A18" s="5" t="s">
        <v>1189</v>
      </c>
    </row>
    <row r="19" ht="12.75">
      <c r="A19" s="160" t="s">
        <v>1190</v>
      </c>
    </row>
    <row r="20" spans="1:5" ht="12.75">
      <c r="A20" s="161" t="s">
        <v>1191</v>
      </c>
      <c r="B20" s="153"/>
      <c r="C20" s="153"/>
      <c r="D20" s="153"/>
      <c r="E20" s="153"/>
    </row>
  </sheetData>
  <mergeCells count="4">
    <mergeCell ref="A4:D4"/>
    <mergeCell ref="A5:D5"/>
    <mergeCell ref="A6:D6"/>
    <mergeCell ref="A7:D7"/>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1.xml><?xml version="1.0" encoding="utf-8"?>
<worksheet xmlns="http://schemas.openxmlformats.org/spreadsheetml/2006/main" xmlns:r="http://schemas.openxmlformats.org/officeDocument/2006/relationships">
  <sheetPr codeName="Sheet3"/>
  <dimension ref="A1:G29"/>
  <sheetViews>
    <sheetView workbookViewId="0" topLeftCell="A1">
      <selection activeCell="A2" sqref="A2"/>
    </sheetView>
  </sheetViews>
  <sheetFormatPr defaultColWidth="9.140625" defaultRowHeight="12.75"/>
  <cols>
    <col min="1" max="1" width="13.140625" style="0" customWidth="1"/>
    <col min="2" max="7" width="11.7109375" style="0" customWidth="1"/>
  </cols>
  <sheetData>
    <row r="1" spans="1:7" ht="15.75">
      <c r="A1" s="1" t="s">
        <v>1138</v>
      </c>
      <c r="B1" s="2"/>
      <c r="C1" s="2"/>
      <c r="D1" s="2"/>
      <c r="E1" s="2"/>
      <c r="F1" s="2"/>
      <c r="G1" s="2"/>
    </row>
    <row r="2" spans="1:7" ht="13.5" thickBot="1">
      <c r="A2" s="3"/>
      <c r="B2" s="3"/>
      <c r="C2" s="3"/>
      <c r="D2" s="3"/>
      <c r="E2" s="3"/>
      <c r="F2" s="3"/>
      <c r="G2" s="3"/>
    </row>
    <row r="3" spans="1:7" s="67" customFormat="1" ht="24" customHeight="1" thickTop="1">
      <c r="A3" s="144"/>
      <c r="B3" s="124" t="s">
        <v>1139</v>
      </c>
      <c r="C3" s="124"/>
      <c r="D3" s="124" t="s">
        <v>1140</v>
      </c>
      <c r="E3" s="124"/>
      <c r="F3" s="144"/>
      <c r="G3" s="145"/>
    </row>
    <row r="4" spans="1:7" s="46" customFormat="1" ht="39" customHeight="1">
      <c r="A4" s="43" t="s">
        <v>1081</v>
      </c>
      <c r="B4" s="43" t="s">
        <v>1024</v>
      </c>
      <c r="C4" s="43" t="s">
        <v>1141</v>
      </c>
      <c r="D4" s="43" t="s">
        <v>1142</v>
      </c>
      <c r="E4" s="43" t="s">
        <v>1143</v>
      </c>
      <c r="F4" s="43" t="s">
        <v>1144</v>
      </c>
      <c r="G4" s="9" t="s">
        <v>1145</v>
      </c>
    </row>
    <row r="5" spans="1:7" ht="12.75">
      <c r="A5" s="47"/>
      <c r="B5" s="47"/>
      <c r="C5" s="47"/>
      <c r="D5" s="47"/>
      <c r="E5" s="47"/>
      <c r="F5" s="47"/>
      <c r="G5" s="146"/>
    </row>
    <row r="6" spans="1:7" ht="12.75">
      <c r="A6" s="117">
        <v>1991</v>
      </c>
      <c r="B6" s="147">
        <v>19</v>
      </c>
      <c r="C6" s="148">
        <v>3</v>
      </c>
      <c r="D6" s="148">
        <v>5</v>
      </c>
      <c r="E6" s="148">
        <v>14</v>
      </c>
      <c r="F6" s="148">
        <v>19</v>
      </c>
      <c r="G6" s="149">
        <v>189.5</v>
      </c>
    </row>
    <row r="7" spans="1:7" ht="12.75">
      <c r="A7" s="117">
        <v>1992</v>
      </c>
      <c r="B7" s="147">
        <v>19</v>
      </c>
      <c r="C7" s="150" t="s">
        <v>1107</v>
      </c>
      <c r="D7" s="148">
        <v>3</v>
      </c>
      <c r="E7" s="148">
        <v>5</v>
      </c>
      <c r="F7" s="150" t="s">
        <v>1107</v>
      </c>
      <c r="G7" s="149">
        <v>472.4</v>
      </c>
    </row>
    <row r="8" spans="1:7" ht="12.75">
      <c r="A8" s="117">
        <v>1993</v>
      </c>
      <c r="B8" s="147">
        <v>19</v>
      </c>
      <c r="C8" s="148">
        <v>3</v>
      </c>
      <c r="D8" s="148">
        <v>3</v>
      </c>
      <c r="E8" s="148">
        <v>4</v>
      </c>
      <c r="F8" s="148">
        <v>25</v>
      </c>
      <c r="G8" s="149">
        <v>219.4</v>
      </c>
    </row>
    <row r="9" spans="1:7" ht="12.75">
      <c r="A9" s="117">
        <v>1994</v>
      </c>
      <c r="B9" s="147">
        <v>25</v>
      </c>
      <c r="C9" s="148">
        <v>3</v>
      </c>
      <c r="D9" s="148">
        <v>4</v>
      </c>
      <c r="E9" s="148">
        <v>9</v>
      </c>
      <c r="F9" s="148">
        <v>28</v>
      </c>
      <c r="G9" s="149">
        <v>256.9</v>
      </c>
    </row>
    <row r="10" spans="1:7" ht="12.75">
      <c r="A10" s="117">
        <v>1995</v>
      </c>
      <c r="B10" s="150" t="s">
        <v>1146</v>
      </c>
      <c r="C10" s="150" t="s">
        <v>1107</v>
      </c>
      <c r="D10" s="150" t="s">
        <v>1147</v>
      </c>
      <c r="E10" s="150" t="s">
        <v>1107</v>
      </c>
      <c r="F10" s="150" t="s">
        <v>1107</v>
      </c>
      <c r="G10" s="131" t="s">
        <v>1107</v>
      </c>
    </row>
    <row r="11" spans="1:7" ht="12.75">
      <c r="A11" s="117">
        <v>1996</v>
      </c>
      <c r="B11" s="147">
        <v>46</v>
      </c>
      <c r="C11" s="150" t="s">
        <v>1107</v>
      </c>
      <c r="D11" s="148">
        <v>3</v>
      </c>
      <c r="E11" s="150" t="s">
        <v>1107</v>
      </c>
      <c r="F11" s="150" t="s">
        <v>1107</v>
      </c>
      <c r="G11" s="131" t="s">
        <v>1107</v>
      </c>
    </row>
    <row r="12" spans="1:7" ht="12.75">
      <c r="A12" s="117">
        <v>1997</v>
      </c>
      <c r="B12" s="147">
        <v>43</v>
      </c>
      <c r="C12" s="150" t="s">
        <v>1107</v>
      </c>
      <c r="D12" s="148">
        <v>3</v>
      </c>
      <c r="E12" s="150" t="s">
        <v>1107</v>
      </c>
      <c r="F12" s="150" t="s">
        <v>1107</v>
      </c>
      <c r="G12" s="131" t="s">
        <v>1107</v>
      </c>
    </row>
    <row r="13" spans="1:7" ht="12.75">
      <c r="A13" s="117">
        <v>1998</v>
      </c>
      <c r="B13" s="147">
        <v>42</v>
      </c>
      <c r="C13" s="150" t="s">
        <v>1107</v>
      </c>
      <c r="D13" s="148">
        <v>4</v>
      </c>
      <c r="E13" s="150" t="s">
        <v>1107</v>
      </c>
      <c r="F13" s="150" t="s">
        <v>1107</v>
      </c>
      <c r="G13" s="131" t="s">
        <v>1107</v>
      </c>
    </row>
    <row r="14" spans="1:7" ht="12.75">
      <c r="A14" s="117">
        <v>1999</v>
      </c>
      <c r="B14" s="147">
        <v>26</v>
      </c>
      <c r="C14" s="150" t="s">
        <v>1124</v>
      </c>
      <c r="D14" s="148">
        <v>1</v>
      </c>
      <c r="E14" s="150" t="s">
        <v>1148</v>
      </c>
      <c r="F14" s="150" t="s">
        <v>1107</v>
      </c>
      <c r="G14" s="131" t="s">
        <v>1107</v>
      </c>
    </row>
    <row r="15" spans="1:7" ht="12.75">
      <c r="A15" s="117">
        <v>2000</v>
      </c>
      <c r="B15" s="147">
        <v>22</v>
      </c>
      <c r="C15" s="150" t="s">
        <v>1149</v>
      </c>
      <c r="D15" s="148">
        <v>2</v>
      </c>
      <c r="E15" s="150" t="s">
        <v>1148</v>
      </c>
      <c r="F15" s="150" t="s">
        <v>1150</v>
      </c>
      <c r="G15" s="151" t="s">
        <v>1151</v>
      </c>
    </row>
    <row r="16" spans="1:7" ht="12.75">
      <c r="A16" s="117">
        <v>2001</v>
      </c>
      <c r="B16" s="147">
        <v>19</v>
      </c>
      <c r="C16" s="150" t="s">
        <v>1152</v>
      </c>
      <c r="D16" s="148">
        <v>3</v>
      </c>
      <c r="E16" s="150" t="s">
        <v>1125</v>
      </c>
      <c r="F16" s="150" t="s">
        <v>1147</v>
      </c>
      <c r="G16" s="151" t="s">
        <v>1153</v>
      </c>
    </row>
    <row r="17" spans="1:7" ht="12.75">
      <c r="A17" s="117">
        <v>2002</v>
      </c>
      <c r="B17" s="147">
        <v>22</v>
      </c>
      <c r="C17" s="150" t="s">
        <v>1149</v>
      </c>
      <c r="D17" s="148">
        <v>2</v>
      </c>
      <c r="E17" s="150" t="s">
        <v>1154</v>
      </c>
      <c r="F17" s="150" t="s">
        <v>1155</v>
      </c>
      <c r="G17" s="151" t="s">
        <v>1156</v>
      </c>
    </row>
    <row r="18" spans="1:7" ht="12.75">
      <c r="A18" s="117">
        <v>2003</v>
      </c>
      <c r="B18" s="147">
        <v>30</v>
      </c>
      <c r="C18" s="150" t="s">
        <v>1124</v>
      </c>
      <c r="D18" s="150" t="s">
        <v>1124</v>
      </c>
      <c r="E18" s="150" t="s">
        <v>1157</v>
      </c>
      <c r="F18" s="150" t="s">
        <v>1158</v>
      </c>
      <c r="G18" s="151" t="s">
        <v>1159</v>
      </c>
    </row>
    <row r="19" spans="1:7" ht="12.75">
      <c r="A19" s="117">
        <v>2004</v>
      </c>
      <c r="B19" s="147">
        <v>24</v>
      </c>
      <c r="C19" s="150" t="s">
        <v>1160</v>
      </c>
      <c r="D19" s="150" t="s">
        <v>1125</v>
      </c>
      <c r="E19" s="150" t="s">
        <v>1161</v>
      </c>
      <c r="F19" s="150" t="s">
        <v>1162</v>
      </c>
      <c r="G19" s="151" t="s">
        <v>1163</v>
      </c>
    </row>
    <row r="20" spans="1:7" ht="12.75">
      <c r="A20" s="117">
        <v>2005</v>
      </c>
      <c r="B20" s="147">
        <v>22</v>
      </c>
      <c r="C20" s="150" t="s">
        <v>1164</v>
      </c>
      <c r="D20" s="150" t="s">
        <v>1164</v>
      </c>
      <c r="E20" s="150" t="s">
        <v>1154</v>
      </c>
      <c r="F20" s="150" t="s">
        <v>1155</v>
      </c>
      <c r="G20" s="151" t="s">
        <v>1165</v>
      </c>
    </row>
    <row r="21" spans="1:7" ht="12.75">
      <c r="A21" s="117">
        <v>2006</v>
      </c>
      <c r="B21" s="147">
        <v>30</v>
      </c>
      <c r="C21" s="150" t="s">
        <v>1154</v>
      </c>
      <c r="D21" s="150" t="s">
        <v>1154</v>
      </c>
      <c r="E21" s="150" t="s">
        <v>1161</v>
      </c>
      <c r="F21" s="150" t="s">
        <v>1162</v>
      </c>
      <c r="G21" s="151" t="s">
        <v>1166</v>
      </c>
    </row>
    <row r="22" spans="1:7" ht="12.75">
      <c r="A22" s="58"/>
      <c r="B22" s="58"/>
      <c r="C22" s="58"/>
      <c r="D22" s="58"/>
      <c r="E22" s="58"/>
      <c r="F22" s="58"/>
      <c r="G22" s="79"/>
    </row>
    <row r="24" s="5" customFormat="1" ht="12.75">
      <c r="A24" s="5" t="s">
        <v>1167</v>
      </c>
    </row>
    <row r="25" s="5" customFormat="1" ht="12.75">
      <c r="A25" s="5" t="s">
        <v>1168</v>
      </c>
    </row>
    <row r="26" s="5" customFormat="1" ht="12.75">
      <c r="A26" s="23" t="s">
        <v>1169</v>
      </c>
    </row>
    <row r="27" ht="12.75">
      <c r="A27" s="7" t="s">
        <v>1171</v>
      </c>
    </row>
    <row r="28" ht="12.75">
      <c r="A28" s="8" t="s">
        <v>1170</v>
      </c>
    </row>
    <row r="29" spans="1:6" ht="12.75">
      <c r="A29" s="7" t="s">
        <v>1172</v>
      </c>
      <c r="F29" s="152"/>
    </row>
    <row r="34"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2.xml><?xml version="1.0" encoding="utf-8"?>
<worksheet xmlns="http://schemas.openxmlformats.org/spreadsheetml/2006/main" xmlns:r="http://schemas.openxmlformats.org/officeDocument/2006/relationships">
  <dimension ref="A1:G27"/>
  <sheetViews>
    <sheetView workbookViewId="0" topLeftCell="A1">
      <selection activeCell="A2" sqref="A2"/>
    </sheetView>
  </sheetViews>
  <sheetFormatPr defaultColWidth="9.140625" defaultRowHeight="12.75"/>
  <cols>
    <col min="1" max="1" width="18.421875" style="6" customWidth="1"/>
    <col min="2" max="7" width="10.8515625" style="0" customWidth="1"/>
  </cols>
  <sheetData>
    <row r="1" spans="1:7" ht="15.75" customHeight="1">
      <c r="A1" s="706" t="s">
        <v>1118</v>
      </c>
      <c r="B1" s="680"/>
      <c r="C1" s="680"/>
      <c r="D1" s="680"/>
      <c r="E1" s="680"/>
      <c r="F1" s="680"/>
      <c r="G1" s="680"/>
    </row>
    <row r="2" ht="12.75" customHeight="1"/>
    <row r="3" spans="1:7" ht="12.75">
      <c r="A3" s="707" t="s">
        <v>1119</v>
      </c>
      <c r="B3" s="680"/>
      <c r="C3" s="680"/>
      <c r="D3" s="680"/>
      <c r="E3" s="680"/>
      <c r="F3" s="680"/>
      <c r="G3" s="680"/>
    </row>
    <row r="4" ht="12.75" customHeight="1" thickBot="1">
      <c r="A4" s="3"/>
    </row>
    <row r="5" spans="1:7" s="67" customFormat="1" ht="24" customHeight="1" thickTop="1">
      <c r="A5" s="123"/>
      <c r="B5" s="133">
        <v>2004</v>
      </c>
      <c r="C5" s="134"/>
      <c r="D5" s="135"/>
      <c r="E5" s="133">
        <v>2005</v>
      </c>
      <c r="F5" s="134"/>
      <c r="G5" s="135"/>
    </row>
    <row r="6" spans="1:7" s="46" customFormat="1" ht="34.5" customHeight="1">
      <c r="A6" s="43" t="s">
        <v>1120</v>
      </c>
      <c r="B6" s="136" t="s">
        <v>1024</v>
      </c>
      <c r="C6" s="43" t="s">
        <v>1121</v>
      </c>
      <c r="D6" s="9" t="s">
        <v>1122</v>
      </c>
      <c r="E6" s="136" t="s">
        <v>1024</v>
      </c>
      <c r="F6" s="43" t="s">
        <v>1121</v>
      </c>
      <c r="G6" s="9" t="s">
        <v>1122</v>
      </c>
    </row>
    <row r="7" spans="1:6" ht="12.75">
      <c r="A7" s="47"/>
      <c r="B7" s="68"/>
      <c r="C7" s="47"/>
      <c r="E7" s="68"/>
      <c r="F7" s="47"/>
    </row>
    <row r="8" spans="1:7" ht="12.75">
      <c r="A8" s="47" t="s">
        <v>996</v>
      </c>
      <c r="B8" s="69">
        <v>937</v>
      </c>
      <c r="C8" s="100">
        <v>780</v>
      </c>
      <c r="D8" s="112">
        <v>157</v>
      </c>
      <c r="E8" s="69">
        <v>979</v>
      </c>
      <c r="F8" s="100">
        <v>768</v>
      </c>
      <c r="G8" s="112">
        <v>211</v>
      </c>
    </row>
    <row r="9" spans="1:7" ht="12.75">
      <c r="A9" s="47" t="s">
        <v>1012</v>
      </c>
      <c r="B9" s="69">
        <v>835</v>
      </c>
      <c r="C9" s="100">
        <v>835</v>
      </c>
      <c r="D9" s="114" t="s">
        <v>930</v>
      </c>
      <c r="E9" s="69">
        <v>877</v>
      </c>
      <c r="F9" s="100">
        <v>876</v>
      </c>
      <c r="G9" s="112">
        <v>1</v>
      </c>
    </row>
    <row r="10" spans="1:7" ht="12.75">
      <c r="A10" s="47" t="s">
        <v>1015</v>
      </c>
      <c r="B10" s="69">
        <v>1417</v>
      </c>
      <c r="C10" s="100">
        <v>1292</v>
      </c>
      <c r="D10" s="112">
        <v>125</v>
      </c>
      <c r="E10" s="69">
        <v>1420</v>
      </c>
      <c r="F10" s="100">
        <v>1255</v>
      </c>
      <c r="G10" s="112">
        <v>165</v>
      </c>
    </row>
    <row r="11" spans="1:7" ht="12.75">
      <c r="A11" s="47" t="s">
        <v>1016</v>
      </c>
      <c r="B11" s="69">
        <v>1415</v>
      </c>
      <c r="C11" s="100">
        <v>1331</v>
      </c>
      <c r="D11" s="112">
        <v>84</v>
      </c>
      <c r="E11" s="69">
        <v>1337</v>
      </c>
      <c r="F11" s="100">
        <v>1262</v>
      </c>
      <c r="G11" s="112">
        <v>75</v>
      </c>
    </row>
    <row r="12" spans="1:7" ht="12.75">
      <c r="A12" s="47" t="s">
        <v>1018</v>
      </c>
      <c r="B12" s="69">
        <v>4474</v>
      </c>
      <c r="C12" s="100">
        <v>3706</v>
      </c>
      <c r="D12" s="112">
        <v>768</v>
      </c>
      <c r="E12" s="69">
        <v>4395</v>
      </c>
      <c r="F12" s="100">
        <v>3584</v>
      </c>
      <c r="G12" s="112">
        <v>811</v>
      </c>
    </row>
    <row r="13" spans="1:7" ht="12.75">
      <c r="A13" s="47" t="s">
        <v>1020</v>
      </c>
      <c r="B13" s="69">
        <v>732</v>
      </c>
      <c r="C13" s="100">
        <v>600</v>
      </c>
      <c r="D13" s="112">
        <v>132</v>
      </c>
      <c r="E13" s="69">
        <v>738</v>
      </c>
      <c r="F13" s="100">
        <v>582</v>
      </c>
      <c r="G13" s="112">
        <v>156</v>
      </c>
    </row>
    <row r="14" spans="1:7" ht="12.75">
      <c r="A14" s="47" t="s">
        <v>1123</v>
      </c>
      <c r="B14" s="137" t="s">
        <v>1124</v>
      </c>
      <c r="C14" s="138" t="s">
        <v>1124</v>
      </c>
      <c r="D14" s="114" t="s">
        <v>930</v>
      </c>
      <c r="E14" s="137" t="s">
        <v>1125</v>
      </c>
      <c r="F14" s="138" t="s">
        <v>1125</v>
      </c>
      <c r="G14" s="114" t="s">
        <v>930</v>
      </c>
    </row>
    <row r="15" spans="1:7" ht="12.75">
      <c r="A15" s="6" t="s">
        <v>1126</v>
      </c>
      <c r="B15" s="137" t="s">
        <v>1127</v>
      </c>
      <c r="C15" s="138" t="s">
        <v>1127</v>
      </c>
      <c r="D15" s="114" t="s">
        <v>930</v>
      </c>
      <c r="E15" s="137" t="s">
        <v>1128</v>
      </c>
      <c r="F15" s="138" t="s">
        <v>1128</v>
      </c>
      <c r="G15" s="114" t="s">
        <v>930</v>
      </c>
    </row>
    <row r="16" spans="1:7" ht="12.75">
      <c r="A16" s="47" t="s">
        <v>1129</v>
      </c>
      <c r="B16" s="137" t="s">
        <v>1130</v>
      </c>
      <c r="C16" s="138" t="s">
        <v>1130</v>
      </c>
      <c r="D16" s="114" t="s">
        <v>930</v>
      </c>
      <c r="E16" s="137" t="s">
        <v>997</v>
      </c>
      <c r="F16" s="138" t="s">
        <v>997</v>
      </c>
      <c r="G16" s="114" t="s">
        <v>930</v>
      </c>
    </row>
    <row r="17" spans="1:7" ht="12.75">
      <c r="A17" s="58"/>
      <c r="B17" s="139"/>
      <c r="C17" s="58"/>
      <c r="D17" s="79"/>
      <c r="E17" s="139"/>
      <c r="F17" s="58"/>
      <c r="G17" s="79"/>
    </row>
    <row r="18" s="7" customFormat="1" ht="12.75"/>
    <row r="19" s="7" customFormat="1" ht="12.75">
      <c r="A19" s="140" t="s">
        <v>1131</v>
      </c>
    </row>
    <row r="20" s="7" customFormat="1" ht="12.75">
      <c r="A20" s="140" t="s">
        <v>1132</v>
      </c>
    </row>
    <row r="21" s="7" customFormat="1" ht="12.75">
      <c r="A21" s="140" t="s">
        <v>1133</v>
      </c>
    </row>
    <row r="22" s="5" customFormat="1" ht="12.75">
      <c r="A22" s="141" t="s">
        <v>1077</v>
      </c>
    </row>
    <row r="23" s="7" customFormat="1" ht="12.75">
      <c r="A23" s="142" t="s">
        <v>1134</v>
      </c>
    </row>
    <row r="24" ht="12.75">
      <c r="A24" s="142" t="s">
        <v>1137</v>
      </c>
    </row>
    <row r="25" s="7" customFormat="1" ht="12.75">
      <c r="A25" s="142" t="s">
        <v>1135</v>
      </c>
    </row>
    <row r="26" ht="12.75">
      <c r="A26" s="143" t="s">
        <v>1136</v>
      </c>
    </row>
    <row r="27" ht="12.75">
      <c r="A27" s="143"/>
    </row>
  </sheetData>
  <mergeCells count="2">
    <mergeCell ref="A1:G1"/>
    <mergeCell ref="A3:G3"/>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3.xml><?xml version="1.0" encoding="utf-8"?>
<worksheet xmlns="http://schemas.openxmlformats.org/spreadsheetml/2006/main" xmlns:r="http://schemas.openxmlformats.org/officeDocument/2006/relationships">
  <dimension ref="A1:E36"/>
  <sheetViews>
    <sheetView workbookViewId="0" topLeftCell="A1">
      <selection activeCell="A2" sqref="A2"/>
    </sheetView>
  </sheetViews>
  <sheetFormatPr defaultColWidth="9.140625" defaultRowHeight="12.75"/>
  <cols>
    <col min="1" max="5" width="16.7109375" style="0" customWidth="1"/>
  </cols>
  <sheetData>
    <row r="1" spans="1:5" ht="15.75">
      <c r="A1" s="1" t="s">
        <v>1096</v>
      </c>
      <c r="B1" s="2"/>
      <c r="C1" s="2"/>
      <c r="D1" s="2"/>
      <c r="E1" s="2"/>
    </row>
    <row r="2" spans="1:5" ht="15.75">
      <c r="A2" s="1" t="s">
        <v>1097</v>
      </c>
      <c r="B2" s="2"/>
      <c r="C2" s="2"/>
      <c r="D2" s="2"/>
      <c r="E2" s="2"/>
    </row>
    <row r="4" spans="1:5" ht="12.75">
      <c r="A4" s="62" t="s">
        <v>1098</v>
      </c>
      <c r="B4" s="2"/>
      <c r="C4" s="2"/>
      <c r="D4" s="2"/>
      <c r="E4" s="2"/>
    </row>
    <row r="5" spans="1:5" ht="13.5" thickBot="1">
      <c r="A5" s="3"/>
      <c r="B5" s="3"/>
      <c r="C5" s="3"/>
      <c r="D5" s="3"/>
      <c r="E5" s="3"/>
    </row>
    <row r="6" spans="1:5" s="67" customFormat="1" ht="24" customHeight="1" thickTop="1">
      <c r="A6" s="123"/>
      <c r="B6" s="124" t="s">
        <v>1099</v>
      </c>
      <c r="C6" s="124"/>
      <c r="D6" s="124" t="s">
        <v>1100</v>
      </c>
      <c r="E6" s="125"/>
    </row>
    <row r="7" spans="1:5" s="67" customFormat="1" ht="24" customHeight="1">
      <c r="A7" s="64" t="s">
        <v>1081</v>
      </c>
      <c r="B7" s="64" t="s">
        <v>1101</v>
      </c>
      <c r="C7" s="64" t="s">
        <v>1102</v>
      </c>
      <c r="D7" s="64" t="s">
        <v>1101</v>
      </c>
      <c r="E7" s="126" t="s">
        <v>1102</v>
      </c>
    </row>
    <row r="8" spans="1:4" s="46" customFormat="1" ht="12.75">
      <c r="A8" s="127"/>
      <c r="B8" s="127"/>
      <c r="C8" s="127"/>
      <c r="D8" s="127"/>
    </row>
    <row r="9" spans="1:5" ht="12.75">
      <c r="A9" s="117">
        <v>1985</v>
      </c>
      <c r="B9" s="128">
        <v>1749</v>
      </c>
      <c r="C9" s="129">
        <v>5071250</v>
      </c>
      <c r="D9" s="128">
        <v>2412</v>
      </c>
      <c r="E9" s="90">
        <v>1884925</v>
      </c>
    </row>
    <row r="10" spans="1:5" ht="12.75">
      <c r="A10" s="117">
        <v>1986</v>
      </c>
      <c r="B10" s="128">
        <v>1825</v>
      </c>
      <c r="C10" s="129">
        <v>5379135</v>
      </c>
      <c r="D10" s="128">
        <v>2697</v>
      </c>
      <c r="E10" s="90">
        <v>2121858</v>
      </c>
    </row>
    <row r="11" spans="1:5" ht="12.75">
      <c r="A11" s="117">
        <v>1987</v>
      </c>
      <c r="B11" s="128">
        <v>2080</v>
      </c>
      <c r="C11" s="129">
        <v>5736005</v>
      </c>
      <c r="D11" s="128">
        <v>2848</v>
      </c>
      <c r="E11" s="90">
        <v>2135235</v>
      </c>
    </row>
    <row r="12" spans="1:5" ht="12.75">
      <c r="A12" s="117">
        <v>1988</v>
      </c>
      <c r="B12" s="128">
        <v>2014</v>
      </c>
      <c r="C12" s="129">
        <v>6586749</v>
      </c>
      <c r="D12" s="128">
        <v>3172</v>
      </c>
      <c r="E12" s="90">
        <v>2746776</v>
      </c>
    </row>
    <row r="13" spans="1:5" ht="12.75">
      <c r="A13" s="117">
        <v>1989</v>
      </c>
      <c r="B13" s="128">
        <v>2024</v>
      </c>
      <c r="C13" s="129">
        <v>6877963</v>
      </c>
      <c r="D13" s="128">
        <v>3101</v>
      </c>
      <c r="E13" s="90">
        <v>2892709</v>
      </c>
    </row>
    <row r="14" spans="1:5" ht="12.75">
      <c r="A14" s="117">
        <v>1990</v>
      </c>
      <c r="B14" s="128">
        <v>2159</v>
      </c>
      <c r="C14" s="129">
        <v>7439568</v>
      </c>
      <c r="D14" s="128">
        <v>3212</v>
      </c>
      <c r="E14" s="90">
        <v>2917984</v>
      </c>
    </row>
    <row r="15" spans="1:5" ht="12.75">
      <c r="A15" s="117">
        <v>1991</v>
      </c>
      <c r="B15" s="128">
        <v>2066</v>
      </c>
      <c r="C15" s="129">
        <v>6939735</v>
      </c>
      <c r="D15" s="128">
        <v>3190</v>
      </c>
      <c r="E15" s="90">
        <v>3962085</v>
      </c>
    </row>
    <row r="16" spans="1:5" ht="12.75">
      <c r="A16" s="117">
        <v>1992</v>
      </c>
      <c r="B16" s="128">
        <v>2104</v>
      </c>
      <c r="C16" s="129">
        <v>8235947</v>
      </c>
      <c r="D16" s="128">
        <v>3207</v>
      </c>
      <c r="E16" s="90">
        <v>3101050</v>
      </c>
    </row>
    <row r="17" spans="1:5" ht="12.75">
      <c r="A17" s="117">
        <v>1993</v>
      </c>
      <c r="B17" s="128">
        <v>1918</v>
      </c>
      <c r="C17" s="129">
        <v>7462619</v>
      </c>
      <c r="D17" s="128">
        <v>2440</v>
      </c>
      <c r="E17" s="90">
        <v>2731645</v>
      </c>
    </row>
    <row r="18" spans="1:5" ht="12.75">
      <c r="A18" s="117">
        <v>1994</v>
      </c>
      <c r="B18" s="128">
        <v>1603</v>
      </c>
      <c r="C18" s="129">
        <v>6434257</v>
      </c>
      <c r="D18" s="128">
        <v>2737</v>
      </c>
      <c r="E18" s="90">
        <v>2372971</v>
      </c>
    </row>
    <row r="19" spans="1:5" ht="12.75">
      <c r="A19" s="117">
        <v>1995</v>
      </c>
      <c r="B19" s="128">
        <v>1790</v>
      </c>
      <c r="C19" s="129">
        <v>6064842</v>
      </c>
      <c r="D19" s="128">
        <v>2996</v>
      </c>
      <c r="E19" s="90">
        <v>2096597</v>
      </c>
    </row>
    <row r="20" spans="1:5" ht="12.75">
      <c r="A20" s="117">
        <v>1996</v>
      </c>
      <c r="B20" s="128">
        <v>1650</v>
      </c>
      <c r="C20" s="129">
        <v>6150398</v>
      </c>
      <c r="D20" s="128">
        <v>2831</v>
      </c>
      <c r="E20" s="90">
        <v>2349354</v>
      </c>
    </row>
    <row r="21" spans="1:5" ht="12.75">
      <c r="A21" s="117">
        <v>1997</v>
      </c>
      <c r="B21" s="128">
        <v>1604</v>
      </c>
      <c r="C21" s="129">
        <v>6244158</v>
      </c>
      <c r="D21" s="128">
        <v>2679</v>
      </c>
      <c r="E21" s="90">
        <v>2312266</v>
      </c>
    </row>
    <row r="22" spans="1:5" ht="12.75">
      <c r="A22" s="117">
        <v>1998</v>
      </c>
      <c r="B22" s="128">
        <v>1320</v>
      </c>
      <c r="C22" s="129">
        <v>6732716</v>
      </c>
      <c r="D22" s="128">
        <v>4309</v>
      </c>
      <c r="E22" s="90">
        <v>1765496</v>
      </c>
    </row>
    <row r="23" spans="1:5" ht="12.75">
      <c r="A23" s="117">
        <v>1999</v>
      </c>
      <c r="B23" s="128">
        <v>1262</v>
      </c>
      <c r="C23" s="129">
        <v>5721503</v>
      </c>
      <c r="D23" s="128">
        <v>2249</v>
      </c>
      <c r="E23" s="90">
        <v>1730662</v>
      </c>
    </row>
    <row r="24" spans="1:5" ht="12.75">
      <c r="A24" s="117">
        <v>2000</v>
      </c>
      <c r="B24" s="128">
        <v>1292</v>
      </c>
      <c r="C24" s="130" t="s">
        <v>1103</v>
      </c>
      <c r="D24" s="128">
        <v>2215</v>
      </c>
      <c r="E24" s="93" t="s">
        <v>1104</v>
      </c>
    </row>
    <row r="25" spans="1:5" ht="12.75">
      <c r="A25" s="117">
        <v>2001</v>
      </c>
      <c r="B25" s="128">
        <v>1295</v>
      </c>
      <c r="C25" s="130" t="s">
        <v>1105</v>
      </c>
      <c r="D25" s="128">
        <v>2280</v>
      </c>
      <c r="E25" s="93" t="s">
        <v>1106</v>
      </c>
    </row>
    <row r="26" spans="1:5" ht="12.75">
      <c r="A26" s="117">
        <v>2002</v>
      </c>
      <c r="B26" s="128">
        <v>1270</v>
      </c>
      <c r="C26" s="129">
        <v>6425288</v>
      </c>
      <c r="D26" s="128">
        <v>2663</v>
      </c>
      <c r="E26" s="90">
        <v>1796910</v>
      </c>
    </row>
    <row r="27" spans="1:5" ht="12.75">
      <c r="A27" s="117">
        <v>2003</v>
      </c>
      <c r="B27" s="128">
        <v>1169</v>
      </c>
      <c r="C27" s="130" t="s">
        <v>1107</v>
      </c>
      <c r="D27" s="128">
        <v>2521</v>
      </c>
      <c r="E27" s="131" t="s">
        <v>1107</v>
      </c>
    </row>
    <row r="28" spans="1:5" ht="12.75">
      <c r="A28" s="117" t="s">
        <v>1108</v>
      </c>
      <c r="B28" s="128">
        <v>1133</v>
      </c>
      <c r="C28" s="130" t="s">
        <v>1109</v>
      </c>
      <c r="D28" s="128">
        <v>2418</v>
      </c>
      <c r="E28" s="93" t="s">
        <v>1110</v>
      </c>
    </row>
    <row r="29" spans="1:5" ht="12.75">
      <c r="A29" s="117" t="s">
        <v>1111</v>
      </c>
      <c r="B29" s="128">
        <v>1121</v>
      </c>
      <c r="C29" s="130" t="s">
        <v>1112</v>
      </c>
      <c r="D29" s="128">
        <v>2580</v>
      </c>
      <c r="E29" s="93" t="s">
        <v>1113</v>
      </c>
    </row>
    <row r="30" spans="1:5" ht="12.75">
      <c r="A30" s="117" t="s">
        <v>1114</v>
      </c>
      <c r="B30" s="128">
        <v>1061</v>
      </c>
      <c r="C30" s="129">
        <v>7141689</v>
      </c>
      <c r="D30" s="128">
        <v>2972</v>
      </c>
      <c r="E30" s="90">
        <v>2335518</v>
      </c>
    </row>
    <row r="31" spans="1:5" ht="12.75">
      <c r="A31" s="58"/>
      <c r="B31" s="58"/>
      <c r="C31" s="58"/>
      <c r="D31" s="58"/>
      <c r="E31" s="79"/>
    </row>
    <row r="33" s="7" customFormat="1" ht="12.75">
      <c r="A33" s="7" t="s">
        <v>1115</v>
      </c>
    </row>
    <row r="34" s="7" customFormat="1" ht="12.75">
      <c r="A34" s="7" t="s">
        <v>1116</v>
      </c>
    </row>
    <row r="35" s="7" customFormat="1" ht="12.75">
      <c r="A35" s="7" t="s">
        <v>1117</v>
      </c>
    </row>
    <row r="36" s="5" customFormat="1" ht="12.75">
      <c r="A36" s="5" t="s">
        <v>1094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4.xml><?xml version="1.0" encoding="utf-8"?>
<worksheet xmlns="http://schemas.openxmlformats.org/spreadsheetml/2006/main" xmlns:r="http://schemas.openxmlformats.org/officeDocument/2006/relationships">
  <sheetPr codeName="Sheet5"/>
  <dimension ref="A1:G14"/>
  <sheetViews>
    <sheetView workbookViewId="0" topLeftCell="A1">
      <selection activeCell="D21" sqref="D21"/>
    </sheetView>
  </sheetViews>
  <sheetFormatPr defaultColWidth="9.140625" defaultRowHeight="12.75"/>
  <cols>
    <col min="1" max="1" width="19.421875" style="0" customWidth="1"/>
    <col min="2" max="2" width="10.57421875" style="0" customWidth="1"/>
    <col min="3" max="3" width="10.28125" style="0" customWidth="1"/>
    <col min="4" max="5" width="10.421875" style="0" customWidth="1"/>
    <col min="6" max="6" width="11.7109375" style="0" customWidth="1"/>
    <col min="7" max="7" width="10.140625" style="0" customWidth="1"/>
  </cols>
  <sheetData>
    <row r="1" spans="1:7" ht="15.75" customHeight="1">
      <c r="A1" s="1" t="s">
        <v>1085</v>
      </c>
      <c r="B1" s="2"/>
      <c r="C1" s="2"/>
      <c r="D1" s="2"/>
      <c r="E1" s="2"/>
      <c r="F1" s="2"/>
      <c r="G1" s="2"/>
    </row>
    <row r="2" spans="1:7" ht="15.75">
      <c r="A2" s="1" t="s">
        <v>1086</v>
      </c>
      <c r="B2" s="2"/>
      <c r="C2" s="2"/>
      <c r="D2" s="2"/>
      <c r="E2" s="2"/>
      <c r="F2" s="2"/>
      <c r="G2" s="2"/>
    </row>
    <row r="4" spans="1:7" ht="12.75">
      <c r="A4" s="62" t="s">
        <v>1087</v>
      </c>
      <c r="B4" s="2"/>
      <c r="C4" s="2"/>
      <c r="D4" s="2"/>
      <c r="E4" s="2"/>
      <c r="F4" s="2"/>
      <c r="G4" s="2"/>
    </row>
    <row r="5" spans="1:7" ht="12.75">
      <c r="A5" s="62" t="s">
        <v>1088</v>
      </c>
      <c r="B5" s="2"/>
      <c r="C5" s="2"/>
      <c r="D5" s="2"/>
      <c r="E5" s="2"/>
      <c r="F5" s="2"/>
      <c r="G5" s="2"/>
    </row>
    <row r="6" spans="1:7" ht="13.5" thickBot="1">
      <c r="A6" s="3"/>
      <c r="B6" s="3"/>
      <c r="C6" s="3"/>
      <c r="D6" s="3"/>
      <c r="E6" s="3"/>
      <c r="F6" s="3"/>
      <c r="G6" s="3"/>
    </row>
    <row r="7" spans="1:7" s="67" customFormat="1" ht="24" customHeight="1" thickTop="1">
      <c r="A7" s="118" t="s">
        <v>1089</v>
      </c>
      <c r="B7" s="119">
        <v>2001</v>
      </c>
      <c r="C7" s="119">
        <v>2002</v>
      </c>
      <c r="D7" s="119">
        <v>2003</v>
      </c>
      <c r="E7" s="119">
        <v>2004</v>
      </c>
      <c r="F7" s="119">
        <v>2005</v>
      </c>
      <c r="G7" s="119">
        <v>2006</v>
      </c>
    </row>
    <row r="8" spans="1:7" ht="12.75">
      <c r="A8" s="47"/>
      <c r="B8" s="48"/>
      <c r="C8" s="48"/>
      <c r="D8" s="48"/>
      <c r="E8" s="48"/>
      <c r="F8" s="48"/>
      <c r="G8" s="48"/>
    </row>
    <row r="9" spans="1:7" ht="12.75">
      <c r="A9" s="120" t="s">
        <v>1090</v>
      </c>
      <c r="B9" s="54">
        <v>96299</v>
      </c>
      <c r="C9" s="54">
        <v>150744</v>
      </c>
      <c r="D9" s="54">
        <v>222139</v>
      </c>
      <c r="E9" s="54">
        <v>177701</v>
      </c>
      <c r="F9" s="121" t="s">
        <v>1091</v>
      </c>
      <c r="G9" s="54">
        <v>342333</v>
      </c>
    </row>
    <row r="10" spans="1:7" ht="12.75">
      <c r="A10" s="120" t="s">
        <v>1092</v>
      </c>
      <c r="B10" s="54">
        <v>118738</v>
      </c>
      <c r="C10" s="54">
        <v>165828</v>
      </c>
      <c r="D10" s="54">
        <v>219038</v>
      </c>
      <c r="E10" s="54">
        <v>175382</v>
      </c>
      <c r="F10" s="121" t="s">
        <v>1093</v>
      </c>
      <c r="G10" s="54">
        <v>363165</v>
      </c>
    </row>
    <row r="11" spans="1:7" ht="12.75">
      <c r="A11" s="58"/>
      <c r="B11" s="59"/>
      <c r="C11" s="59"/>
      <c r="D11" s="79"/>
      <c r="E11" s="60"/>
      <c r="F11" s="60"/>
      <c r="G11" s="60"/>
    </row>
    <row r="13" spans="1:2" ht="12.75">
      <c r="A13" s="7" t="s">
        <v>1095</v>
      </c>
      <c r="B13" s="7"/>
    </row>
    <row r="14" s="5" customFormat="1" ht="12.75">
      <c r="A14" s="5" t="s">
        <v>1094</v>
      </c>
    </row>
    <row r="17" s="122"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5.xml><?xml version="1.0" encoding="utf-8"?>
<worksheet xmlns="http://schemas.openxmlformats.org/spreadsheetml/2006/main" xmlns:r="http://schemas.openxmlformats.org/officeDocument/2006/relationships">
  <dimension ref="A1:G25"/>
  <sheetViews>
    <sheetView workbookViewId="0" topLeftCell="A1">
      <selection activeCell="A2" sqref="A2"/>
    </sheetView>
  </sheetViews>
  <sheetFormatPr defaultColWidth="9.140625" defaultRowHeight="12.75"/>
  <cols>
    <col min="1" max="1" width="15.7109375" style="0" customWidth="1"/>
    <col min="2" max="7" width="11.28125" style="0" customWidth="1"/>
  </cols>
  <sheetData>
    <row r="1" spans="1:7" ht="15.75">
      <c r="A1" s="1" t="s">
        <v>1078</v>
      </c>
      <c r="B1" s="2"/>
      <c r="C1" s="2"/>
      <c r="D1" s="2"/>
      <c r="E1" s="2"/>
      <c r="F1" s="2"/>
      <c r="G1" s="2"/>
    </row>
    <row r="2" spans="1:7" ht="15.75">
      <c r="A2" s="1" t="s">
        <v>1079</v>
      </c>
      <c r="B2" s="2"/>
      <c r="C2" s="2"/>
      <c r="D2" s="2"/>
      <c r="E2" s="2"/>
      <c r="F2" s="2"/>
      <c r="G2" s="2"/>
    </row>
    <row r="4" spans="1:7" ht="12.75">
      <c r="A4" s="62" t="s">
        <v>1080</v>
      </c>
      <c r="B4" s="2"/>
      <c r="C4" s="2"/>
      <c r="D4" s="2"/>
      <c r="E4" s="2"/>
      <c r="F4" s="2"/>
      <c r="G4" s="2"/>
    </row>
    <row r="5" spans="1:7" ht="13.5" thickBot="1">
      <c r="A5" s="3"/>
      <c r="B5" s="3"/>
      <c r="C5" s="3"/>
      <c r="D5" s="3"/>
      <c r="E5" s="3"/>
      <c r="F5" s="3"/>
      <c r="G5" s="3"/>
    </row>
    <row r="6" spans="1:7" s="46" customFormat="1" ht="34.5" customHeight="1" thickTop="1">
      <c r="A6" s="43" t="s">
        <v>1081</v>
      </c>
      <c r="B6" s="43" t="s">
        <v>996</v>
      </c>
      <c r="C6" s="43" t="s">
        <v>1012</v>
      </c>
      <c r="D6" s="43" t="s">
        <v>1015</v>
      </c>
      <c r="E6" s="43" t="s">
        <v>1016</v>
      </c>
      <c r="F6" s="43" t="s">
        <v>1018</v>
      </c>
      <c r="G6" s="9" t="s">
        <v>1020</v>
      </c>
    </row>
    <row r="7" spans="1:6" ht="12.75">
      <c r="A7" s="47"/>
      <c r="B7" s="47"/>
      <c r="C7" s="47"/>
      <c r="D7" s="47"/>
      <c r="E7" s="47"/>
      <c r="F7" s="47"/>
    </row>
    <row r="8" spans="1:7" ht="12.75">
      <c r="A8" s="117">
        <v>1993</v>
      </c>
      <c r="B8" s="100">
        <v>1469</v>
      </c>
      <c r="C8" s="113">
        <v>655</v>
      </c>
      <c r="D8" s="113">
        <v>2216</v>
      </c>
      <c r="E8" s="113">
        <v>9357</v>
      </c>
      <c r="F8" s="113">
        <v>10595</v>
      </c>
      <c r="G8" s="112">
        <v>1283</v>
      </c>
    </row>
    <row r="9" spans="1:7" ht="12.75">
      <c r="A9" s="117">
        <v>1994</v>
      </c>
      <c r="B9" s="100">
        <v>1455</v>
      </c>
      <c r="C9" s="113">
        <v>736</v>
      </c>
      <c r="D9" s="113">
        <v>2368</v>
      </c>
      <c r="E9" s="113">
        <v>9022</v>
      </c>
      <c r="F9" s="113">
        <v>11672</v>
      </c>
      <c r="G9" s="112">
        <v>1151</v>
      </c>
    </row>
    <row r="10" spans="1:7" ht="12.75">
      <c r="A10" s="117">
        <v>1995</v>
      </c>
      <c r="B10" s="100">
        <v>1354</v>
      </c>
      <c r="C10" s="113">
        <v>873</v>
      </c>
      <c r="D10" s="113">
        <v>2586</v>
      </c>
      <c r="E10" s="113">
        <v>8233</v>
      </c>
      <c r="F10" s="113">
        <v>11545</v>
      </c>
      <c r="G10" s="112">
        <v>1130</v>
      </c>
    </row>
    <row r="11" spans="1:7" ht="12.75">
      <c r="A11" s="117">
        <v>1996</v>
      </c>
      <c r="B11" s="100">
        <v>1442</v>
      </c>
      <c r="C11" s="113">
        <v>969</v>
      </c>
      <c r="D11" s="113">
        <v>2828</v>
      </c>
      <c r="E11" s="113">
        <v>8745</v>
      </c>
      <c r="F11" s="113">
        <v>12010</v>
      </c>
      <c r="G11" s="112">
        <v>1203</v>
      </c>
    </row>
    <row r="12" spans="1:7" ht="12.75">
      <c r="A12" s="117">
        <v>1997</v>
      </c>
      <c r="B12" s="100">
        <v>1489</v>
      </c>
      <c r="C12" s="113">
        <v>980</v>
      </c>
      <c r="D12" s="113">
        <v>2895</v>
      </c>
      <c r="E12" s="113">
        <v>8162</v>
      </c>
      <c r="F12" s="113">
        <v>12704</v>
      </c>
      <c r="G12" s="112">
        <v>1091</v>
      </c>
    </row>
    <row r="13" spans="1:7" ht="12.75">
      <c r="A13" s="117">
        <v>1998</v>
      </c>
      <c r="B13" s="100">
        <v>1630</v>
      </c>
      <c r="C13" s="113">
        <v>886</v>
      </c>
      <c r="D13" s="113">
        <v>2851</v>
      </c>
      <c r="E13" s="113">
        <v>6658</v>
      </c>
      <c r="F13" s="113">
        <v>13723</v>
      </c>
      <c r="G13" s="112">
        <v>938</v>
      </c>
    </row>
    <row r="14" spans="1:7" ht="12.75">
      <c r="A14" s="117">
        <v>1999</v>
      </c>
      <c r="B14" s="100">
        <v>1701</v>
      </c>
      <c r="C14" s="113">
        <v>1090</v>
      </c>
      <c r="D14" s="113">
        <v>3513</v>
      </c>
      <c r="E14" s="113">
        <v>8707</v>
      </c>
      <c r="F14" s="113">
        <v>12259</v>
      </c>
      <c r="G14" s="114" t="s">
        <v>1082</v>
      </c>
    </row>
    <row r="15" spans="1:7" ht="12.75">
      <c r="A15" s="117">
        <v>2000</v>
      </c>
      <c r="B15" s="100">
        <v>1651</v>
      </c>
      <c r="C15" s="113">
        <v>1310</v>
      </c>
      <c r="D15" s="113">
        <v>3477</v>
      </c>
      <c r="E15" s="113">
        <v>6778</v>
      </c>
      <c r="F15" s="113">
        <v>15501</v>
      </c>
      <c r="G15" s="112">
        <v>1581</v>
      </c>
    </row>
    <row r="16" spans="1:7" ht="12.75">
      <c r="A16" s="117">
        <v>2001</v>
      </c>
      <c r="B16" s="100">
        <v>1680</v>
      </c>
      <c r="C16" s="113">
        <v>1378</v>
      </c>
      <c r="D16" s="113">
        <v>3695</v>
      </c>
      <c r="E16" s="113">
        <v>6079</v>
      </c>
      <c r="F16" s="113">
        <v>16562</v>
      </c>
      <c r="G16" s="112">
        <v>1478</v>
      </c>
    </row>
    <row r="17" spans="1:7" ht="12.75">
      <c r="A17" s="117">
        <v>2002</v>
      </c>
      <c r="B17" s="100">
        <v>1765</v>
      </c>
      <c r="C17" s="113">
        <v>1645</v>
      </c>
      <c r="D17" s="113">
        <v>3458</v>
      </c>
      <c r="E17" s="113">
        <v>5990</v>
      </c>
      <c r="F17" s="113">
        <v>16636</v>
      </c>
      <c r="G17" s="112">
        <v>1619</v>
      </c>
    </row>
    <row r="18" spans="1:7" ht="12.75">
      <c r="A18" s="117">
        <v>2003</v>
      </c>
      <c r="B18" s="100">
        <v>1850</v>
      </c>
      <c r="C18" s="113">
        <v>1801</v>
      </c>
      <c r="D18" s="113">
        <v>3778</v>
      </c>
      <c r="E18" s="113">
        <v>5930</v>
      </c>
      <c r="F18" s="113">
        <v>17836</v>
      </c>
      <c r="G18" s="112">
        <v>1721</v>
      </c>
    </row>
    <row r="19" spans="1:7" ht="12.75">
      <c r="A19" s="117">
        <v>2004</v>
      </c>
      <c r="B19" s="100">
        <v>1850</v>
      </c>
      <c r="C19" s="113">
        <v>2277</v>
      </c>
      <c r="D19" s="113">
        <v>3901</v>
      </c>
      <c r="E19" s="113">
        <v>6086</v>
      </c>
      <c r="F19" s="113">
        <v>19085</v>
      </c>
      <c r="G19" s="112">
        <v>1757</v>
      </c>
    </row>
    <row r="20" spans="1:7" ht="12.75">
      <c r="A20" s="117">
        <v>2005</v>
      </c>
      <c r="B20" s="100">
        <v>1996</v>
      </c>
      <c r="C20" s="113">
        <v>2217</v>
      </c>
      <c r="D20" s="113">
        <v>4132</v>
      </c>
      <c r="E20" s="113">
        <v>6344</v>
      </c>
      <c r="F20" s="113">
        <v>20394</v>
      </c>
      <c r="G20" s="112">
        <v>1977</v>
      </c>
    </row>
    <row r="21" spans="1:7" ht="12.75">
      <c r="A21" s="58"/>
      <c r="B21" s="58"/>
      <c r="C21" s="58" t="s">
        <v>1083</v>
      </c>
      <c r="D21" s="58"/>
      <c r="E21" s="58"/>
      <c r="F21" s="58"/>
      <c r="G21" s="79"/>
    </row>
    <row r="22" ht="12.75">
      <c r="A22" s="6"/>
    </row>
    <row r="23" ht="12.75">
      <c r="A23" s="7" t="s">
        <v>1077</v>
      </c>
    </row>
    <row r="24" ht="12.75">
      <c r="A24" s="97" t="s">
        <v>1060</v>
      </c>
    </row>
    <row r="25" ht="12.75">
      <c r="A25" s="97" t="s">
        <v>1061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6.xml><?xml version="1.0" encoding="utf-8"?>
<worksheet xmlns="http://schemas.openxmlformats.org/spreadsheetml/2006/main" xmlns:r="http://schemas.openxmlformats.org/officeDocument/2006/relationships">
  <dimension ref="A1:G30"/>
  <sheetViews>
    <sheetView workbookViewId="0" topLeftCell="A1">
      <selection activeCell="A2" sqref="A2"/>
    </sheetView>
  </sheetViews>
  <sheetFormatPr defaultColWidth="9.140625" defaultRowHeight="12.75"/>
  <cols>
    <col min="1" max="1" width="22.7109375" style="0" customWidth="1"/>
    <col min="2" max="2" width="8.28125" style="0" customWidth="1"/>
    <col min="3" max="7" width="10.28125" style="0" customWidth="1"/>
    <col min="9" max="9" width="9.00390625" style="0" customWidth="1"/>
  </cols>
  <sheetData>
    <row r="1" spans="1:7" ht="15.75">
      <c r="A1" s="41" t="s">
        <v>1063</v>
      </c>
      <c r="B1" s="2"/>
      <c r="C1" s="2"/>
      <c r="D1" s="2"/>
      <c r="E1" s="2"/>
      <c r="F1" s="2"/>
      <c r="G1" s="2"/>
    </row>
    <row r="2" spans="1:7" ht="15.75">
      <c r="A2" s="41" t="s">
        <v>987</v>
      </c>
      <c r="B2" s="2"/>
      <c r="C2" s="2"/>
      <c r="D2" s="2"/>
      <c r="E2" s="2"/>
      <c r="F2" s="2"/>
      <c r="G2" s="2"/>
    </row>
    <row r="3" s="99" customFormat="1" ht="12.75" customHeight="1">
      <c r="A3" s="98" t="s">
        <v>1064</v>
      </c>
    </row>
    <row r="4" spans="1:7" ht="12.75">
      <c r="A4" s="62" t="s">
        <v>1065</v>
      </c>
      <c r="B4" s="2"/>
      <c r="C4" s="2"/>
      <c r="D4" s="2"/>
      <c r="E4" s="2"/>
      <c r="F4" s="2"/>
      <c r="G4" s="2"/>
    </row>
    <row r="5" spans="1:7" ht="12.75" customHeight="1" thickBot="1">
      <c r="A5" s="3"/>
      <c r="B5" s="3"/>
      <c r="C5" s="3"/>
      <c r="D5" s="3"/>
      <c r="E5" s="3"/>
      <c r="F5" s="3"/>
      <c r="G5" s="3"/>
    </row>
    <row r="6" spans="1:7" s="46" customFormat="1" ht="34.5" customHeight="1" thickTop="1">
      <c r="A6" s="43" t="s">
        <v>1066</v>
      </c>
      <c r="B6" s="43" t="s">
        <v>996</v>
      </c>
      <c r="C6" s="43" t="s">
        <v>1012</v>
      </c>
      <c r="D6" s="43" t="s">
        <v>1015</v>
      </c>
      <c r="E6" s="43" t="s">
        <v>1016</v>
      </c>
      <c r="F6" s="43" t="s">
        <v>1018</v>
      </c>
      <c r="G6" s="9" t="s">
        <v>1020</v>
      </c>
    </row>
    <row r="7" spans="1:6" ht="12.75">
      <c r="A7" s="47"/>
      <c r="B7" s="47"/>
      <c r="C7" s="47"/>
      <c r="D7" s="47"/>
      <c r="E7" s="100"/>
      <c r="F7" s="100"/>
    </row>
    <row r="8" spans="1:7" ht="12.75">
      <c r="A8" s="101" t="s">
        <v>1067</v>
      </c>
      <c r="B8" s="102">
        <v>1996</v>
      </c>
      <c r="C8" s="103">
        <v>2216</v>
      </c>
      <c r="D8" s="103">
        <v>4132</v>
      </c>
      <c r="E8" s="103">
        <v>6344</v>
      </c>
      <c r="F8" s="104">
        <v>20394</v>
      </c>
      <c r="G8" s="105">
        <v>1977</v>
      </c>
    </row>
    <row r="9" spans="1:7" ht="12.75">
      <c r="A9" s="47"/>
      <c r="B9" s="53"/>
      <c r="C9" s="53"/>
      <c r="D9" s="53"/>
      <c r="E9" s="53"/>
      <c r="F9" s="53"/>
      <c r="G9" s="106"/>
    </row>
    <row r="10" spans="1:7" ht="12.75">
      <c r="A10" s="47" t="s">
        <v>1068</v>
      </c>
      <c r="B10" s="53"/>
      <c r="C10" s="53"/>
      <c r="D10" s="53"/>
      <c r="E10" s="53"/>
      <c r="F10" s="53"/>
      <c r="G10" s="106"/>
    </row>
    <row r="11" spans="1:7" ht="12.75">
      <c r="A11" s="107" t="s">
        <v>994</v>
      </c>
      <c r="B11" s="108">
        <v>26</v>
      </c>
      <c r="C11" s="89" t="s">
        <v>930</v>
      </c>
      <c r="D11" s="109">
        <v>77</v>
      </c>
      <c r="E11" s="110" t="s">
        <v>1069</v>
      </c>
      <c r="F11" s="111" t="s">
        <v>1070</v>
      </c>
      <c r="G11" s="112">
        <v>2</v>
      </c>
    </row>
    <row r="12" spans="1:7" ht="12.75">
      <c r="A12" s="107" t="s">
        <v>995</v>
      </c>
      <c r="B12" s="49" t="s">
        <v>930</v>
      </c>
      <c r="C12" s="89" t="s">
        <v>930</v>
      </c>
      <c r="D12" s="89" t="s">
        <v>930</v>
      </c>
      <c r="E12" s="113">
        <v>181</v>
      </c>
      <c r="F12" s="100">
        <v>461</v>
      </c>
      <c r="G12" s="114" t="s">
        <v>930</v>
      </c>
    </row>
    <row r="13" spans="1:6" ht="12.75">
      <c r="A13" s="47"/>
      <c r="B13" s="47"/>
      <c r="C13" s="47"/>
      <c r="D13" s="47"/>
      <c r="E13" s="47"/>
      <c r="F13" s="53"/>
    </row>
    <row r="14" spans="1:6" ht="12.75">
      <c r="A14" s="47" t="s">
        <v>1071</v>
      </c>
      <c r="B14" s="100"/>
      <c r="C14" s="47"/>
      <c r="D14" s="47"/>
      <c r="E14" s="47"/>
      <c r="F14" s="53"/>
    </row>
    <row r="15" spans="1:7" ht="12.75">
      <c r="A15" s="107" t="s">
        <v>994</v>
      </c>
      <c r="B15" s="49" t="s">
        <v>930</v>
      </c>
      <c r="C15" s="89" t="s">
        <v>930</v>
      </c>
      <c r="D15" s="89" t="s">
        <v>930</v>
      </c>
      <c r="E15" s="113">
        <v>36</v>
      </c>
      <c r="F15" s="100">
        <v>19</v>
      </c>
      <c r="G15" s="114" t="s">
        <v>930</v>
      </c>
    </row>
    <row r="16" spans="1:7" ht="12.75">
      <c r="A16" s="107" t="s">
        <v>995</v>
      </c>
      <c r="B16" s="49" t="s">
        <v>930</v>
      </c>
      <c r="C16" s="89" t="s">
        <v>930</v>
      </c>
      <c r="D16" s="89" t="s">
        <v>930</v>
      </c>
      <c r="E16" s="89" t="s">
        <v>930</v>
      </c>
      <c r="F16" s="111" t="s">
        <v>930</v>
      </c>
      <c r="G16" s="114" t="s">
        <v>930</v>
      </c>
    </row>
    <row r="17" spans="1:6" ht="12.75">
      <c r="A17" s="47"/>
      <c r="B17" s="47"/>
      <c r="C17" s="47"/>
      <c r="D17" s="47"/>
      <c r="E17" s="47"/>
      <c r="F17" s="47"/>
    </row>
    <row r="18" spans="1:7" ht="12.75">
      <c r="A18" s="47" t="s">
        <v>1023</v>
      </c>
      <c r="B18" s="115"/>
      <c r="C18" s="100"/>
      <c r="D18" s="100"/>
      <c r="E18" s="100"/>
      <c r="F18" s="53"/>
      <c r="G18" s="116"/>
    </row>
    <row r="19" spans="1:7" ht="12.75">
      <c r="A19" s="107" t="s">
        <v>1072</v>
      </c>
      <c r="B19" s="108">
        <v>1970</v>
      </c>
      <c r="C19" s="113">
        <v>2217</v>
      </c>
      <c r="D19" s="113">
        <v>4055</v>
      </c>
      <c r="E19" s="113">
        <v>3970</v>
      </c>
      <c r="F19" s="100">
        <v>13544</v>
      </c>
      <c r="G19" s="112">
        <v>1975</v>
      </c>
    </row>
    <row r="20" spans="1:7" ht="12.75">
      <c r="A20" s="101" t="s">
        <v>1027</v>
      </c>
      <c r="B20" s="108">
        <v>1485</v>
      </c>
      <c r="C20" s="113">
        <v>1407</v>
      </c>
      <c r="D20" s="113">
        <v>2752</v>
      </c>
      <c r="E20" s="113">
        <v>1632</v>
      </c>
      <c r="F20" s="100">
        <v>7192</v>
      </c>
      <c r="G20" s="112">
        <v>1219</v>
      </c>
    </row>
    <row r="21" spans="1:7" ht="12.75">
      <c r="A21" s="101" t="s">
        <v>1028</v>
      </c>
      <c r="B21" s="108">
        <v>485</v>
      </c>
      <c r="C21" s="113">
        <v>810</v>
      </c>
      <c r="D21" s="113">
        <v>1303</v>
      </c>
      <c r="E21" s="113">
        <v>2338</v>
      </c>
      <c r="F21" s="100">
        <v>6352</v>
      </c>
      <c r="G21" s="112">
        <v>756</v>
      </c>
    </row>
    <row r="22" spans="1:7" ht="12.75">
      <c r="A22" s="107" t="s">
        <v>1073</v>
      </c>
      <c r="B22" s="49" t="s">
        <v>930</v>
      </c>
      <c r="C22" s="89" t="s">
        <v>930</v>
      </c>
      <c r="D22" s="89" t="s">
        <v>930</v>
      </c>
      <c r="E22" s="89" t="s">
        <v>930</v>
      </c>
      <c r="F22" s="100">
        <v>168</v>
      </c>
      <c r="G22" s="114" t="s">
        <v>930</v>
      </c>
    </row>
    <row r="23" spans="1:7" ht="12.75">
      <c r="A23" s="58"/>
      <c r="B23" s="58"/>
      <c r="C23" s="58"/>
      <c r="D23" s="58"/>
      <c r="E23" s="58"/>
      <c r="F23" s="58"/>
      <c r="G23" s="79"/>
    </row>
    <row r="25" ht="12.75">
      <c r="A25" s="7" t="s">
        <v>1074</v>
      </c>
    </row>
    <row r="26" spans="1:7" ht="12.75">
      <c r="A26" s="7" t="s">
        <v>1075</v>
      </c>
      <c r="B26" s="7"/>
      <c r="C26" s="7"/>
      <c r="D26" s="7"/>
      <c r="E26" s="7"/>
      <c r="F26" s="7"/>
      <c r="G26" s="7"/>
    </row>
    <row r="27" spans="1:7" ht="12.75">
      <c r="A27" s="7" t="s">
        <v>1076</v>
      </c>
      <c r="B27" s="7"/>
      <c r="C27" s="7"/>
      <c r="D27" s="7"/>
      <c r="E27" s="7"/>
      <c r="F27" s="7"/>
      <c r="G27" s="7"/>
    </row>
    <row r="28" spans="1:7" ht="12.75">
      <c r="A28" s="7" t="s">
        <v>1077</v>
      </c>
      <c r="B28" s="7"/>
      <c r="C28" s="7"/>
      <c r="D28" s="7"/>
      <c r="E28" s="7"/>
      <c r="F28" s="7"/>
      <c r="G28" s="7"/>
    </row>
    <row r="29" spans="1:7" ht="12.75">
      <c r="A29" s="97" t="s">
        <v>1060</v>
      </c>
      <c r="B29" s="7"/>
      <c r="C29" s="7"/>
      <c r="D29" s="7"/>
      <c r="E29" s="7"/>
      <c r="F29" s="7"/>
      <c r="G29" s="7"/>
    </row>
    <row r="30" spans="1:7" ht="12.75">
      <c r="A30" s="97" t="s">
        <v>1061</v>
      </c>
      <c r="B30" s="7"/>
      <c r="C30" s="7"/>
      <c r="D30" s="7"/>
      <c r="E30" s="7"/>
      <c r="F30" s="7"/>
      <c r="G30" s="7"/>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7.xml><?xml version="1.0" encoding="utf-8"?>
<worksheet xmlns="http://schemas.openxmlformats.org/spreadsheetml/2006/main" xmlns:r="http://schemas.openxmlformats.org/officeDocument/2006/relationships">
  <dimension ref="A1:I106"/>
  <sheetViews>
    <sheetView workbookViewId="0" topLeftCell="A1">
      <selection activeCell="A2" sqref="A2"/>
    </sheetView>
  </sheetViews>
  <sheetFormatPr defaultColWidth="9.140625" defaultRowHeight="12.75"/>
  <cols>
    <col min="1" max="1" width="44.28125" style="0" customWidth="1"/>
    <col min="2" max="2" width="11.00390625" style="0" customWidth="1"/>
    <col min="3" max="3" width="11.140625" style="0" customWidth="1"/>
    <col min="4" max="4" width="10.421875" style="0" customWidth="1"/>
    <col min="5" max="5" width="9.421875" style="0" customWidth="1"/>
    <col min="6" max="6" width="10.00390625" style="0" customWidth="1"/>
  </cols>
  <sheetData>
    <row r="1" spans="1:6" ht="15.75">
      <c r="A1" s="61" t="s">
        <v>986</v>
      </c>
      <c r="B1" s="2"/>
      <c r="C1" s="2"/>
      <c r="D1" s="2"/>
      <c r="E1" s="2"/>
      <c r="F1" s="2"/>
    </row>
    <row r="2" spans="1:6" ht="15.75">
      <c r="A2" s="1" t="s">
        <v>987</v>
      </c>
      <c r="B2" s="2"/>
      <c r="C2" s="2"/>
      <c r="D2" s="2"/>
      <c r="E2" s="2"/>
      <c r="F2" s="2"/>
    </row>
    <row r="3" ht="12.75" customHeight="1"/>
    <row r="4" spans="1:6" ht="12.75">
      <c r="A4" s="62" t="s">
        <v>988</v>
      </c>
      <c r="B4" s="2"/>
      <c r="C4" s="2"/>
      <c r="D4" s="2"/>
      <c r="E4" s="2"/>
      <c r="F4" s="2"/>
    </row>
    <row r="5" spans="1:6" ht="12.75" customHeight="1" thickBot="1">
      <c r="A5" s="3"/>
      <c r="B5" s="3"/>
      <c r="C5" s="3"/>
      <c r="D5" s="3"/>
      <c r="E5" s="3"/>
      <c r="F5" s="3"/>
    </row>
    <row r="6" spans="1:6" ht="21.75" customHeight="1" thickTop="1">
      <c r="A6" s="63"/>
      <c r="B6" s="708" t="s">
        <v>989</v>
      </c>
      <c r="C6" s="712" t="s">
        <v>990</v>
      </c>
      <c r="D6" s="712"/>
      <c r="E6" s="710" t="s">
        <v>991</v>
      </c>
      <c r="F6" s="710" t="s">
        <v>992</v>
      </c>
    </row>
    <row r="7" spans="1:6" s="67" customFormat="1" ht="21.75" customHeight="1">
      <c r="A7" s="64" t="s">
        <v>993</v>
      </c>
      <c r="B7" s="709"/>
      <c r="C7" s="65" t="s">
        <v>994</v>
      </c>
      <c r="D7" s="66" t="s">
        <v>995</v>
      </c>
      <c r="E7" s="711"/>
      <c r="F7" s="711"/>
    </row>
    <row r="8" spans="1:6" ht="12" customHeight="1">
      <c r="A8" s="6"/>
      <c r="B8" s="68"/>
      <c r="C8" s="47"/>
      <c r="E8" s="48"/>
      <c r="F8" s="48"/>
    </row>
    <row r="9" spans="1:6" ht="12.75">
      <c r="A9" s="6" t="s">
        <v>996</v>
      </c>
      <c r="B9" s="69">
        <v>1996</v>
      </c>
      <c r="C9" s="70" t="s">
        <v>997</v>
      </c>
      <c r="D9" s="71" t="s">
        <v>930</v>
      </c>
      <c r="E9" s="72" t="s">
        <v>930</v>
      </c>
      <c r="F9" s="73">
        <v>1970</v>
      </c>
    </row>
    <row r="10" spans="1:6" ht="12.75">
      <c r="A10" s="24" t="s">
        <v>998</v>
      </c>
      <c r="B10" s="69">
        <v>545</v>
      </c>
      <c r="C10" s="70" t="s">
        <v>999</v>
      </c>
      <c r="D10" s="71" t="s">
        <v>930</v>
      </c>
      <c r="E10" s="72" t="s">
        <v>930</v>
      </c>
      <c r="F10" s="73">
        <v>537</v>
      </c>
    </row>
    <row r="11" spans="1:6" ht="12.75">
      <c r="A11" s="24" t="s">
        <v>1000</v>
      </c>
      <c r="B11" s="69">
        <v>896</v>
      </c>
      <c r="C11" s="74" t="s">
        <v>930</v>
      </c>
      <c r="D11" s="71" t="s">
        <v>930</v>
      </c>
      <c r="E11" s="72" t="s">
        <v>930</v>
      </c>
      <c r="F11" s="73">
        <v>896</v>
      </c>
    </row>
    <row r="12" spans="1:6" ht="12.75">
      <c r="A12" s="24" t="s">
        <v>1010</v>
      </c>
      <c r="B12" s="69">
        <v>175</v>
      </c>
      <c r="C12" s="74" t="s">
        <v>930</v>
      </c>
      <c r="D12" s="71" t="s">
        <v>930</v>
      </c>
      <c r="E12" s="72" t="s">
        <v>930</v>
      </c>
      <c r="F12" s="73">
        <v>175</v>
      </c>
    </row>
    <row r="13" spans="1:6" ht="12.75">
      <c r="A13" s="24" t="s">
        <v>1011</v>
      </c>
      <c r="B13" s="69">
        <v>303</v>
      </c>
      <c r="C13" s="74" t="s">
        <v>930</v>
      </c>
      <c r="D13" s="71" t="s">
        <v>930</v>
      </c>
      <c r="E13" s="72" t="s">
        <v>930</v>
      </c>
      <c r="F13" s="73">
        <v>303</v>
      </c>
    </row>
    <row r="14" spans="1:6" ht="12" customHeight="1">
      <c r="A14" s="20"/>
      <c r="B14" s="69"/>
      <c r="C14" s="74"/>
      <c r="D14" s="71"/>
      <c r="E14" s="72"/>
      <c r="F14" s="73"/>
    </row>
    <row r="15" spans="1:6" ht="12.75">
      <c r="A15" s="6" t="s">
        <v>1012</v>
      </c>
      <c r="B15" s="69">
        <v>2217</v>
      </c>
      <c r="C15" s="74" t="s">
        <v>930</v>
      </c>
      <c r="D15" s="71" t="s">
        <v>930</v>
      </c>
      <c r="E15" s="72" t="s">
        <v>930</v>
      </c>
      <c r="F15" s="73">
        <v>2217</v>
      </c>
    </row>
    <row r="16" spans="1:6" ht="12.75">
      <c r="A16" s="24" t="s">
        <v>998</v>
      </c>
      <c r="B16" s="69">
        <v>14</v>
      </c>
      <c r="C16" s="74" t="s">
        <v>930</v>
      </c>
      <c r="D16" s="71" t="s">
        <v>930</v>
      </c>
      <c r="E16" s="72" t="s">
        <v>930</v>
      </c>
      <c r="F16" s="73">
        <v>14</v>
      </c>
    </row>
    <row r="17" spans="1:6" ht="12.75">
      <c r="A17" s="24" t="s">
        <v>1000</v>
      </c>
      <c r="B17" s="69">
        <v>1507</v>
      </c>
      <c r="C17" s="74" t="s">
        <v>930</v>
      </c>
      <c r="D17" s="71" t="s">
        <v>930</v>
      </c>
      <c r="E17" s="72" t="s">
        <v>930</v>
      </c>
      <c r="F17" s="73">
        <v>1507</v>
      </c>
    </row>
    <row r="18" spans="1:6" ht="12.75">
      <c r="A18" t="s">
        <v>1013</v>
      </c>
      <c r="B18" s="69">
        <v>279</v>
      </c>
      <c r="C18" s="74" t="s">
        <v>930</v>
      </c>
      <c r="D18" s="71" t="s">
        <v>930</v>
      </c>
      <c r="E18" s="72" t="s">
        <v>930</v>
      </c>
      <c r="F18" s="73">
        <v>279</v>
      </c>
    </row>
    <row r="19" spans="1:6" ht="12.75">
      <c r="A19" t="s">
        <v>1014</v>
      </c>
      <c r="B19" s="69">
        <v>361</v>
      </c>
      <c r="C19" s="74" t="s">
        <v>930</v>
      </c>
      <c r="D19" s="71" t="s">
        <v>930</v>
      </c>
      <c r="E19" s="72" t="s">
        <v>930</v>
      </c>
      <c r="F19" s="73">
        <v>361</v>
      </c>
    </row>
    <row r="20" spans="1:6" ht="12" customHeight="1">
      <c r="A20" s="6"/>
      <c r="B20" s="69"/>
      <c r="C20" s="75"/>
      <c r="D20" s="71"/>
      <c r="E20" s="72"/>
      <c r="F20" s="73"/>
    </row>
    <row r="21" spans="1:6" ht="12.75">
      <c r="A21" s="6" t="s">
        <v>1015</v>
      </c>
      <c r="B21" s="69">
        <v>4132</v>
      </c>
      <c r="C21" s="76">
        <v>77</v>
      </c>
      <c r="D21" s="71" t="s">
        <v>930</v>
      </c>
      <c r="E21" s="72" t="s">
        <v>930</v>
      </c>
      <c r="F21" s="73">
        <v>4055</v>
      </c>
    </row>
    <row r="22" spans="1:6" ht="12.75">
      <c r="A22" s="20" t="s">
        <v>998</v>
      </c>
      <c r="B22" s="69">
        <v>629</v>
      </c>
      <c r="C22" s="76">
        <v>1</v>
      </c>
      <c r="D22" s="71" t="s">
        <v>930</v>
      </c>
      <c r="E22" s="72" t="s">
        <v>930</v>
      </c>
      <c r="F22" s="73">
        <v>627</v>
      </c>
    </row>
    <row r="23" spans="1:6" ht="12.75">
      <c r="A23" s="24" t="s">
        <v>1000</v>
      </c>
      <c r="B23" s="69">
        <v>2064</v>
      </c>
      <c r="C23" s="76">
        <v>3</v>
      </c>
      <c r="D23" s="71" t="s">
        <v>930</v>
      </c>
      <c r="E23" s="72" t="s">
        <v>930</v>
      </c>
      <c r="F23" s="73">
        <v>2061</v>
      </c>
    </row>
    <row r="24" spans="1:6" ht="12.75">
      <c r="A24" s="20" t="s">
        <v>1010</v>
      </c>
      <c r="B24" s="69">
        <v>525</v>
      </c>
      <c r="C24" s="74" t="s">
        <v>930</v>
      </c>
      <c r="D24" s="71" t="s">
        <v>930</v>
      </c>
      <c r="E24" s="72" t="s">
        <v>930</v>
      </c>
      <c r="F24" s="73">
        <v>525</v>
      </c>
    </row>
    <row r="25" spans="1:6" ht="12.75">
      <c r="A25" s="24" t="s">
        <v>1011</v>
      </c>
      <c r="B25" s="69">
        <v>650</v>
      </c>
      <c r="C25" s="74" t="s">
        <v>930</v>
      </c>
      <c r="D25" s="71" t="s">
        <v>930</v>
      </c>
      <c r="E25" s="72" t="s">
        <v>930</v>
      </c>
      <c r="F25" s="73">
        <v>650</v>
      </c>
    </row>
    <row r="26" spans="1:6" ht="12" customHeight="1">
      <c r="A26" s="6"/>
      <c r="B26" s="69"/>
      <c r="C26" s="75"/>
      <c r="D26" s="77"/>
      <c r="E26" s="75"/>
      <c r="F26" s="73"/>
    </row>
    <row r="27" spans="1:6" ht="12.75">
      <c r="A27" s="6" t="s">
        <v>1016</v>
      </c>
      <c r="B27" s="69">
        <v>6344</v>
      </c>
      <c r="C27" s="70" t="s">
        <v>1017</v>
      </c>
      <c r="D27" s="77">
        <v>181</v>
      </c>
      <c r="E27" s="78">
        <v>36</v>
      </c>
      <c r="F27" s="73">
        <v>3970</v>
      </c>
    </row>
    <row r="28" spans="1:6" ht="12.75">
      <c r="A28" s="20" t="s">
        <v>998</v>
      </c>
      <c r="B28" s="69">
        <v>4543</v>
      </c>
      <c r="C28" s="76">
        <v>902</v>
      </c>
      <c r="D28" s="77">
        <v>75</v>
      </c>
      <c r="E28" s="78">
        <v>36</v>
      </c>
      <c r="F28" s="73">
        <v>3530</v>
      </c>
    </row>
    <row r="29" spans="1:6" ht="12.75">
      <c r="A29" s="24" t="s">
        <v>1000</v>
      </c>
      <c r="B29" s="69">
        <v>647</v>
      </c>
      <c r="C29" s="76">
        <v>335</v>
      </c>
      <c r="D29" s="77">
        <v>16</v>
      </c>
      <c r="E29" s="72" t="s">
        <v>930</v>
      </c>
      <c r="F29" s="73">
        <v>296</v>
      </c>
    </row>
    <row r="30" spans="1:6" ht="12" customHeight="1">
      <c r="A30" s="6"/>
      <c r="B30" s="69"/>
      <c r="C30" s="70"/>
      <c r="D30" s="77"/>
      <c r="E30" s="75"/>
      <c r="F30" s="73"/>
    </row>
    <row r="31" spans="1:6" ht="12.75">
      <c r="A31" s="6" t="s">
        <v>1018</v>
      </c>
      <c r="B31" s="69">
        <v>20394</v>
      </c>
      <c r="C31" s="70" t="s">
        <v>1019</v>
      </c>
      <c r="D31" s="77">
        <v>461</v>
      </c>
      <c r="E31" s="78">
        <v>19</v>
      </c>
      <c r="F31" s="73">
        <v>13713</v>
      </c>
    </row>
    <row r="32" spans="1:6" ht="12.75">
      <c r="A32" s="20" t="s">
        <v>998</v>
      </c>
      <c r="B32" s="69">
        <v>6990</v>
      </c>
      <c r="C32" s="76">
        <v>5784</v>
      </c>
      <c r="D32" s="77">
        <v>220</v>
      </c>
      <c r="E32" s="72" t="s">
        <v>930</v>
      </c>
      <c r="F32" s="73">
        <v>985</v>
      </c>
    </row>
    <row r="33" spans="1:6" ht="12.75">
      <c r="A33" s="24" t="s">
        <v>1000</v>
      </c>
      <c r="B33" s="69">
        <v>6043</v>
      </c>
      <c r="C33" s="76">
        <v>106</v>
      </c>
      <c r="D33" s="77">
        <v>23</v>
      </c>
      <c r="E33" s="72" t="s">
        <v>930</v>
      </c>
      <c r="F33" s="73">
        <v>5914</v>
      </c>
    </row>
    <row r="34" spans="1:6" s="5" customFormat="1" ht="12.75">
      <c r="A34" s="20" t="s">
        <v>1010</v>
      </c>
      <c r="B34" s="69">
        <v>2231</v>
      </c>
      <c r="C34" s="76">
        <v>68</v>
      </c>
      <c r="D34" s="77">
        <v>85</v>
      </c>
      <c r="E34" s="78">
        <v>5</v>
      </c>
      <c r="F34" s="73">
        <v>2073</v>
      </c>
    </row>
    <row r="35" spans="1:6" s="5" customFormat="1" ht="12.75">
      <c r="A35" s="24" t="s">
        <v>1011</v>
      </c>
      <c r="B35" s="69">
        <v>4194</v>
      </c>
      <c r="C35" s="76">
        <v>83</v>
      </c>
      <c r="D35" s="77">
        <v>8</v>
      </c>
      <c r="E35" s="72" t="s">
        <v>930</v>
      </c>
      <c r="F35" s="73">
        <v>4102</v>
      </c>
    </row>
    <row r="36" spans="1:6" s="5" customFormat="1" ht="12" customHeight="1">
      <c r="A36" s="6"/>
      <c r="B36" s="69"/>
      <c r="C36" s="75"/>
      <c r="D36" s="77"/>
      <c r="E36" s="72"/>
      <c r="F36" s="73"/>
    </row>
    <row r="37" spans="1:6" ht="12.75">
      <c r="A37" s="6" t="s">
        <v>1020</v>
      </c>
      <c r="B37" s="69">
        <v>1977</v>
      </c>
      <c r="C37" s="76">
        <v>2</v>
      </c>
      <c r="D37" s="71" t="s">
        <v>930</v>
      </c>
      <c r="E37" s="72" t="s">
        <v>930</v>
      </c>
      <c r="F37" s="73">
        <v>1975</v>
      </c>
    </row>
    <row r="38" spans="1:6" ht="12.75">
      <c r="A38" s="20" t="s">
        <v>998</v>
      </c>
      <c r="B38" s="69">
        <v>117</v>
      </c>
      <c r="C38" s="76">
        <v>2</v>
      </c>
      <c r="D38" s="71" t="s">
        <v>930</v>
      </c>
      <c r="E38" s="72" t="s">
        <v>930</v>
      </c>
      <c r="F38" s="73">
        <v>115</v>
      </c>
    </row>
    <row r="39" spans="1:6" ht="12.75">
      <c r="A39" s="24" t="s">
        <v>1000</v>
      </c>
      <c r="B39" s="69">
        <v>1276</v>
      </c>
      <c r="C39" s="74" t="s">
        <v>930</v>
      </c>
      <c r="D39" s="71" t="s">
        <v>930</v>
      </c>
      <c r="E39" s="72" t="s">
        <v>930</v>
      </c>
      <c r="F39" s="73">
        <v>1276</v>
      </c>
    </row>
    <row r="40" spans="1:6" ht="12.75">
      <c r="A40" s="24" t="s">
        <v>1010</v>
      </c>
      <c r="B40" s="69">
        <v>214</v>
      </c>
      <c r="C40" s="74" t="s">
        <v>930</v>
      </c>
      <c r="D40" s="71" t="s">
        <v>930</v>
      </c>
      <c r="E40" s="72" t="s">
        <v>930</v>
      </c>
      <c r="F40" s="73">
        <v>214</v>
      </c>
    </row>
    <row r="41" spans="1:6" ht="12.75">
      <c r="A41" s="24" t="s">
        <v>1011</v>
      </c>
      <c r="B41" s="69">
        <v>308</v>
      </c>
      <c r="C41" s="74" t="s">
        <v>930</v>
      </c>
      <c r="D41" s="71" t="s">
        <v>930</v>
      </c>
      <c r="E41" s="72" t="s">
        <v>930</v>
      </c>
      <c r="F41" s="73">
        <v>308</v>
      </c>
    </row>
    <row r="42" spans="1:6" ht="12.75" customHeight="1">
      <c r="A42" s="79"/>
      <c r="B42" s="80"/>
      <c r="C42" s="81"/>
      <c r="D42" s="82"/>
      <c r="E42" s="83"/>
      <c r="F42" s="83"/>
    </row>
    <row r="43" ht="12.75" customHeight="1">
      <c r="F43" s="6"/>
    </row>
    <row r="44" ht="12.75" customHeight="1">
      <c r="A44" s="84" t="s">
        <v>1021</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spans="1:6" ht="15.75">
      <c r="A59" s="61" t="s">
        <v>986</v>
      </c>
      <c r="B59" s="2"/>
      <c r="C59" s="2"/>
      <c r="D59" s="2"/>
      <c r="E59" s="2"/>
      <c r="F59" s="2"/>
    </row>
    <row r="60" spans="1:6" ht="15.75">
      <c r="A60" s="1" t="s">
        <v>1022</v>
      </c>
      <c r="B60" s="2"/>
      <c r="C60" s="2"/>
      <c r="D60" s="2"/>
      <c r="E60" s="2"/>
      <c r="F60" s="2"/>
    </row>
    <row r="61" ht="12.75" customHeight="1" thickBot="1"/>
    <row r="62" spans="1:5" ht="21.75" customHeight="1" thickTop="1">
      <c r="A62" s="63"/>
      <c r="B62" s="85"/>
      <c r="C62" s="693" t="s">
        <v>1023</v>
      </c>
      <c r="D62" s="693"/>
      <c r="E62" s="86"/>
    </row>
    <row r="63" spans="1:5" ht="21.75" customHeight="1">
      <c r="A63" s="47"/>
      <c r="B63" s="713" t="s">
        <v>1024</v>
      </c>
      <c r="C63" s="714" t="s">
        <v>1025</v>
      </c>
      <c r="D63" s="714"/>
      <c r="E63" s="715" t="s">
        <v>1026</v>
      </c>
    </row>
    <row r="64" spans="1:6" s="67" customFormat="1" ht="21.75" customHeight="1">
      <c r="A64" s="64" t="s">
        <v>993</v>
      </c>
      <c r="B64" s="709"/>
      <c r="C64" s="65" t="s">
        <v>1027</v>
      </c>
      <c r="D64" s="66" t="s">
        <v>1028</v>
      </c>
      <c r="E64" s="711"/>
      <c r="F64"/>
    </row>
    <row r="65" spans="1:5" ht="12" customHeight="1">
      <c r="A65" s="6"/>
      <c r="B65" s="68"/>
      <c r="C65" s="47"/>
      <c r="E65" s="48"/>
    </row>
    <row r="66" spans="1:5" ht="12.75">
      <c r="A66" s="6" t="s">
        <v>996</v>
      </c>
      <c r="B66" s="69">
        <v>1970</v>
      </c>
      <c r="C66" s="89" t="s">
        <v>1029</v>
      </c>
      <c r="D66" s="90">
        <v>485</v>
      </c>
      <c r="E66" s="91" t="s">
        <v>930</v>
      </c>
    </row>
    <row r="67" spans="1:5" ht="12.75">
      <c r="A67" s="24" t="s">
        <v>998</v>
      </c>
      <c r="B67" s="69">
        <v>537</v>
      </c>
      <c r="C67" s="89" t="s">
        <v>1030</v>
      </c>
      <c r="D67" s="90">
        <v>4</v>
      </c>
      <c r="E67" s="91" t="s">
        <v>930</v>
      </c>
    </row>
    <row r="68" spans="1:9" ht="12.75">
      <c r="A68" s="24" t="s">
        <v>1000</v>
      </c>
      <c r="B68" s="69">
        <v>896</v>
      </c>
      <c r="C68" s="89" t="s">
        <v>1031</v>
      </c>
      <c r="D68" s="90">
        <v>349</v>
      </c>
      <c r="E68" s="91" t="s">
        <v>930</v>
      </c>
      <c r="I68" s="92"/>
    </row>
    <row r="69" spans="1:5" ht="12.75">
      <c r="A69" s="24" t="s">
        <v>1010</v>
      </c>
      <c r="B69" s="69">
        <v>175</v>
      </c>
      <c r="C69" s="89" t="s">
        <v>1032</v>
      </c>
      <c r="D69" s="90">
        <v>48</v>
      </c>
      <c r="E69" s="91" t="s">
        <v>930</v>
      </c>
    </row>
    <row r="70" spans="1:5" ht="12.75">
      <c r="A70" s="24" t="s">
        <v>1011</v>
      </c>
      <c r="B70" s="69">
        <v>303</v>
      </c>
      <c r="C70" s="89" t="s">
        <v>1033</v>
      </c>
      <c r="D70" s="90">
        <v>64</v>
      </c>
      <c r="E70" s="91" t="s">
        <v>930</v>
      </c>
    </row>
    <row r="71" spans="1:5" ht="12" customHeight="1">
      <c r="A71" s="20"/>
      <c r="B71" s="69"/>
      <c r="C71" s="89"/>
      <c r="D71" s="90"/>
      <c r="E71" s="91"/>
    </row>
    <row r="72" spans="1:5" ht="12.75">
      <c r="A72" s="6" t="s">
        <v>1012</v>
      </c>
      <c r="B72" s="69">
        <v>2217</v>
      </c>
      <c r="C72" s="89" t="s">
        <v>1034</v>
      </c>
      <c r="D72" s="90">
        <v>810</v>
      </c>
      <c r="E72" s="91" t="s">
        <v>930</v>
      </c>
    </row>
    <row r="73" spans="1:5" ht="12.75">
      <c r="A73" s="24" t="s">
        <v>998</v>
      </c>
      <c r="B73" s="69">
        <v>14</v>
      </c>
      <c r="C73" s="89" t="s">
        <v>1035</v>
      </c>
      <c r="D73" s="93" t="s">
        <v>930</v>
      </c>
      <c r="E73" s="91" t="s">
        <v>930</v>
      </c>
    </row>
    <row r="74" spans="1:5" ht="12.75">
      <c r="A74" s="24" t="s">
        <v>1000</v>
      </c>
      <c r="B74" s="69">
        <v>1507</v>
      </c>
      <c r="C74" s="89" t="s">
        <v>1036</v>
      </c>
      <c r="D74" s="90">
        <v>568</v>
      </c>
      <c r="E74" s="91" t="s">
        <v>930</v>
      </c>
    </row>
    <row r="75" spans="1:5" ht="12.75">
      <c r="A75" t="s">
        <v>1013</v>
      </c>
      <c r="B75" s="69">
        <v>279</v>
      </c>
      <c r="C75" s="89" t="s">
        <v>1037</v>
      </c>
      <c r="D75" s="90">
        <v>151</v>
      </c>
      <c r="E75" s="91" t="s">
        <v>930</v>
      </c>
    </row>
    <row r="76" spans="1:5" ht="12.75">
      <c r="A76" t="s">
        <v>1014</v>
      </c>
      <c r="B76" s="69">
        <v>361</v>
      </c>
      <c r="C76" s="89" t="s">
        <v>1038</v>
      </c>
      <c r="D76" s="90">
        <v>84</v>
      </c>
      <c r="E76" s="91" t="s">
        <v>930</v>
      </c>
    </row>
    <row r="77" spans="1:5" ht="12" customHeight="1">
      <c r="A77" s="6"/>
      <c r="B77" s="69"/>
      <c r="C77" s="89"/>
      <c r="D77" s="94"/>
      <c r="E77" s="91"/>
    </row>
    <row r="78" spans="1:5" ht="12.75">
      <c r="A78" s="6" t="s">
        <v>1015</v>
      </c>
      <c r="B78" s="69">
        <v>4055</v>
      </c>
      <c r="C78" s="89" t="s">
        <v>1039</v>
      </c>
      <c r="D78" s="90">
        <v>1303</v>
      </c>
      <c r="E78" s="91" t="s">
        <v>930</v>
      </c>
    </row>
    <row r="79" spans="1:5" ht="12.75">
      <c r="A79" s="20" t="s">
        <v>998</v>
      </c>
      <c r="B79" s="69">
        <v>627</v>
      </c>
      <c r="C79" s="89" t="s">
        <v>1040</v>
      </c>
      <c r="D79" s="90">
        <v>6</v>
      </c>
      <c r="E79" s="91" t="s">
        <v>930</v>
      </c>
    </row>
    <row r="80" spans="1:5" ht="12.75">
      <c r="A80" s="24" t="s">
        <v>1000</v>
      </c>
      <c r="B80" s="69">
        <v>2061</v>
      </c>
      <c r="C80" s="89" t="s">
        <v>1041</v>
      </c>
      <c r="D80" s="90">
        <v>754</v>
      </c>
      <c r="E80" s="91" t="s">
        <v>930</v>
      </c>
    </row>
    <row r="81" spans="1:5" ht="12.75">
      <c r="A81" s="20" t="s">
        <v>1010</v>
      </c>
      <c r="B81" s="69">
        <v>525</v>
      </c>
      <c r="C81" s="89" t="s">
        <v>1042</v>
      </c>
      <c r="D81" s="90">
        <v>314</v>
      </c>
      <c r="E81" s="91" t="s">
        <v>930</v>
      </c>
    </row>
    <row r="82" spans="1:5" ht="12.75">
      <c r="A82" s="24" t="s">
        <v>1011</v>
      </c>
      <c r="B82" s="69">
        <v>650</v>
      </c>
      <c r="C82" s="89" t="s">
        <v>1043</v>
      </c>
      <c r="D82" s="90">
        <v>207</v>
      </c>
      <c r="E82" s="91" t="s">
        <v>930</v>
      </c>
    </row>
    <row r="83" spans="1:5" ht="12" customHeight="1">
      <c r="A83" s="6"/>
      <c r="B83" s="69"/>
      <c r="C83" s="89"/>
      <c r="D83" s="90"/>
      <c r="E83" s="91"/>
    </row>
    <row r="84" spans="1:5" ht="12.75">
      <c r="A84" s="6" t="s">
        <v>1016</v>
      </c>
      <c r="B84" s="69">
        <v>3970</v>
      </c>
      <c r="C84" s="89" t="s">
        <v>1044</v>
      </c>
      <c r="D84" s="90">
        <v>2338</v>
      </c>
      <c r="E84" s="91" t="s">
        <v>930</v>
      </c>
    </row>
    <row r="85" spans="1:5" ht="12.75">
      <c r="A85" s="20" t="s">
        <v>998</v>
      </c>
      <c r="B85" s="69">
        <v>3530</v>
      </c>
      <c r="C85" s="89" t="s">
        <v>1045</v>
      </c>
      <c r="D85" s="90">
        <v>2146</v>
      </c>
      <c r="E85" s="91" t="s">
        <v>930</v>
      </c>
    </row>
    <row r="86" spans="1:5" ht="12.75">
      <c r="A86" s="24" t="s">
        <v>1000</v>
      </c>
      <c r="B86" s="69">
        <v>296</v>
      </c>
      <c r="C86" s="89" t="s">
        <v>1046</v>
      </c>
      <c r="D86" s="90">
        <v>184</v>
      </c>
      <c r="E86" s="91" t="s">
        <v>930</v>
      </c>
    </row>
    <row r="87" spans="1:5" ht="12" customHeight="1">
      <c r="A87" s="6"/>
      <c r="B87" s="69"/>
      <c r="C87" s="89"/>
      <c r="D87" s="90"/>
      <c r="E87" s="95"/>
    </row>
    <row r="88" spans="1:5" ht="12.75">
      <c r="A88" s="6" t="s">
        <v>1018</v>
      </c>
      <c r="B88" s="69">
        <v>13713</v>
      </c>
      <c r="C88" s="89" t="s">
        <v>1047</v>
      </c>
      <c r="D88" s="90">
        <v>6352</v>
      </c>
      <c r="E88" s="96">
        <v>168</v>
      </c>
    </row>
    <row r="89" spans="1:5" ht="12.75">
      <c r="A89" s="20" t="s">
        <v>998</v>
      </c>
      <c r="B89" s="69">
        <v>985</v>
      </c>
      <c r="C89" s="89" t="s">
        <v>1048</v>
      </c>
      <c r="D89" s="90">
        <v>259</v>
      </c>
      <c r="E89" s="96">
        <v>168</v>
      </c>
    </row>
    <row r="90" spans="1:5" ht="12.75">
      <c r="A90" s="24" t="s">
        <v>1000</v>
      </c>
      <c r="B90" s="69">
        <v>5914</v>
      </c>
      <c r="C90" s="89" t="s">
        <v>1049</v>
      </c>
      <c r="D90" s="90">
        <v>3423</v>
      </c>
      <c r="E90" s="91" t="s">
        <v>930</v>
      </c>
    </row>
    <row r="91" spans="1:6" s="5" customFormat="1" ht="12.75">
      <c r="A91" s="20" t="s">
        <v>1010</v>
      </c>
      <c r="B91" s="69">
        <v>2073</v>
      </c>
      <c r="C91" s="89" t="s">
        <v>1050</v>
      </c>
      <c r="D91" s="90">
        <v>793</v>
      </c>
      <c r="E91" s="91" t="s">
        <v>930</v>
      </c>
      <c r="F91"/>
    </row>
    <row r="92" spans="1:6" s="5" customFormat="1" ht="12.75">
      <c r="A92" s="24" t="s">
        <v>1011</v>
      </c>
      <c r="B92" s="69">
        <v>4102</v>
      </c>
      <c r="C92" s="89" t="s">
        <v>1051</v>
      </c>
      <c r="D92" s="90">
        <v>1526</v>
      </c>
      <c r="E92" s="91" t="s">
        <v>930</v>
      </c>
      <c r="F92"/>
    </row>
    <row r="93" spans="1:6" s="5" customFormat="1" ht="12" customHeight="1">
      <c r="A93" s="6"/>
      <c r="B93" s="69"/>
      <c r="C93" s="89"/>
      <c r="D93" s="90"/>
      <c r="E93" s="91"/>
      <c r="F93"/>
    </row>
    <row r="94" spans="1:5" ht="12.75">
      <c r="A94" s="6" t="s">
        <v>1020</v>
      </c>
      <c r="B94" s="69">
        <v>1975</v>
      </c>
      <c r="C94" s="89" t="s">
        <v>1052</v>
      </c>
      <c r="D94" s="90">
        <v>756</v>
      </c>
      <c r="E94" s="91" t="s">
        <v>930</v>
      </c>
    </row>
    <row r="95" spans="1:5" ht="12.75">
      <c r="A95" s="20" t="s">
        <v>998</v>
      </c>
      <c r="B95" s="69">
        <v>115</v>
      </c>
      <c r="C95" s="89" t="s">
        <v>1053</v>
      </c>
      <c r="D95" s="93" t="s">
        <v>930</v>
      </c>
      <c r="E95" s="91" t="s">
        <v>930</v>
      </c>
    </row>
    <row r="96" spans="1:5" ht="12.75">
      <c r="A96" s="24" t="s">
        <v>1000</v>
      </c>
      <c r="B96" s="69">
        <v>1276</v>
      </c>
      <c r="C96" s="89" t="s">
        <v>1054</v>
      </c>
      <c r="D96" s="90">
        <v>540</v>
      </c>
      <c r="E96" s="91" t="s">
        <v>930</v>
      </c>
    </row>
    <row r="97" spans="1:5" ht="12.75">
      <c r="A97" s="24" t="s">
        <v>1010</v>
      </c>
      <c r="B97" s="69">
        <v>214</v>
      </c>
      <c r="C97" s="89" t="s">
        <v>1055</v>
      </c>
      <c r="D97" s="90">
        <v>126</v>
      </c>
      <c r="E97" s="91" t="s">
        <v>930</v>
      </c>
    </row>
    <row r="98" spans="1:5" ht="12.75">
      <c r="A98" s="24" t="s">
        <v>1011</v>
      </c>
      <c r="B98" s="69">
        <v>308</v>
      </c>
      <c r="C98" s="89" t="s">
        <v>1056</v>
      </c>
      <c r="D98" s="90">
        <v>90</v>
      </c>
      <c r="E98" s="91" t="s">
        <v>930</v>
      </c>
    </row>
    <row r="99" spans="1:5" ht="12.75" customHeight="1">
      <c r="A99" s="79"/>
      <c r="B99" s="80"/>
      <c r="C99" s="81"/>
      <c r="D99" s="82"/>
      <c r="E99" s="83"/>
    </row>
    <row r="100" ht="12.75" customHeight="1"/>
    <row r="101" ht="12.75" customHeight="1">
      <c r="A101" s="5" t="s">
        <v>1057</v>
      </c>
    </row>
    <row r="102" s="7" customFormat="1" ht="12.75" customHeight="1">
      <c r="A102" s="5" t="s">
        <v>1058</v>
      </c>
    </row>
    <row r="103" s="7" customFormat="1" ht="12.75" customHeight="1">
      <c r="A103" s="5" t="s">
        <v>1059</v>
      </c>
    </row>
    <row r="104" ht="12.75">
      <c r="A104" s="7" t="s">
        <v>1062</v>
      </c>
    </row>
    <row r="105" ht="12.75">
      <c r="A105" s="97" t="s">
        <v>1060</v>
      </c>
    </row>
    <row r="106" ht="12.75">
      <c r="A106" s="97" t="s">
        <v>1061</v>
      </c>
    </row>
  </sheetData>
  <mergeCells count="8">
    <mergeCell ref="C62:D62"/>
    <mergeCell ref="B63:B64"/>
    <mergeCell ref="C63:D63"/>
    <mergeCell ref="E63:E64"/>
    <mergeCell ref="B6:B7"/>
    <mergeCell ref="E6:E7"/>
    <mergeCell ref="F6:F7"/>
    <mergeCell ref="C6:D6"/>
  </mergeCells>
  <printOptions horizontalCentered="1"/>
  <pageMargins left="1" right="1" top="1.25" bottom="1" header="0.5" footer="0.5"/>
  <pageSetup horizontalDpi="300" verticalDpi="300" orientation="portrait" scale="85" r:id="rId1"/>
  <headerFooter alignWithMargins="0">
    <oddFooter>&amp;L&amp;"Arial,Italic"&amp;9      The State of Hawaii Data Book 2006&amp;R&amp;9http://www.hawaii.gov/dbedt/</oddFooter>
  </headerFooter>
</worksheet>
</file>

<file path=xl/worksheets/sheet58.xml><?xml version="1.0" encoding="utf-8"?>
<worksheet xmlns="http://schemas.openxmlformats.org/spreadsheetml/2006/main" xmlns:r="http://schemas.openxmlformats.org/officeDocument/2006/relationships">
  <dimension ref="A1:F29"/>
  <sheetViews>
    <sheetView workbookViewId="0" topLeftCell="A1">
      <selection activeCell="G24" sqref="G24"/>
    </sheetView>
  </sheetViews>
  <sheetFormatPr defaultColWidth="9.140625" defaultRowHeight="12.75"/>
  <cols>
    <col min="1" max="1" width="7.7109375" style="0" customWidth="1"/>
    <col min="2" max="2" width="33.28125" style="0" customWidth="1"/>
    <col min="3" max="3" width="10.140625" style="0" customWidth="1"/>
    <col min="4" max="6" width="10.7109375" style="0" customWidth="1"/>
  </cols>
  <sheetData>
    <row r="1" spans="1:6" ht="15.75">
      <c r="A1" s="41" t="s">
        <v>956</v>
      </c>
      <c r="B1" s="2"/>
      <c r="C1" s="2"/>
      <c r="D1" s="2"/>
      <c r="E1" s="2"/>
      <c r="F1" s="2"/>
    </row>
    <row r="2" spans="1:6" ht="15.75">
      <c r="A2" s="41" t="s">
        <v>957</v>
      </c>
      <c r="B2" s="2"/>
      <c r="C2" s="2"/>
      <c r="D2" s="2"/>
      <c r="E2" s="2"/>
      <c r="F2" s="2"/>
    </row>
    <row r="3" spans="1:6" ht="12.75" customHeight="1">
      <c r="A3" s="41"/>
      <c r="B3" s="2"/>
      <c r="C3" s="2"/>
      <c r="D3" s="2"/>
      <c r="E3" s="2"/>
      <c r="F3" s="2"/>
    </row>
    <row r="4" spans="1:6" ht="12.75" customHeight="1">
      <c r="A4" s="690" t="s">
        <v>958</v>
      </c>
      <c r="B4" s="683"/>
      <c r="C4" s="683"/>
      <c r="D4" s="683"/>
      <c r="E4" s="683"/>
      <c r="F4" s="683"/>
    </row>
    <row r="5" spans="1:6" ht="12.75" customHeight="1">
      <c r="A5" s="705" t="s">
        <v>959</v>
      </c>
      <c r="B5" s="705"/>
      <c r="C5" s="705"/>
      <c r="D5" s="705"/>
      <c r="E5" s="705"/>
      <c r="F5" s="705"/>
    </row>
    <row r="6" spans="1:6" ht="12.75" customHeight="1">
      <c r="A6" s="705" t="s">
        <v>960</v>
      </c>
      <c r="B6" s="705"/>
      <c r="C6" s="705"/>
      <c r="D6" s="705"/>
      <c r="E6" s="705"/>
      <c r="F6" s="705"/>
    </row>
    <row r="7" spans="1:6" ht="12.75" customHeight="1" thickBot="1">
      <c r="A7" s="3"/>
      <c r="B7" s="3"/>
      <c r="C7" s="3"/>
      <c r="D7" s="3"/>
      <c r="E7" s="3"/>
      <c r="F7" s="3"/>
    </row>
    <row r="8" spans="1:6" s="46" customFormat="1" ht="94.5" customHeight="1" thickTop="1">
      <c r="A8" s="43" t="s">
        <v>961</v>
      </c>
      <c r="B8" s="43" t="s">
        <v>962</v>
      </c>
      <c r="C8" s="44" t="s">
        <v>963</v>
      </c>
      <c r="D8" s="43" t="s">
        <v>964</v>
      </c>
      <c r="E8" s="43" t="s">
        <v>965</v>
      </c>
      <c r="F8" s="45" t="s">
        <v>966</v>
      </c>
    </row>
    <row r="9" spans="1:6" ht="12.75">
      <c r="A9" s="47"/>
      <c r="B9" s="47"/>
      <c r="C9" s="4"/>
      <c r="D9" s="47"/>
      <c r="E9" s="47"/>
      <c r="F9" s="48"/>
    </row>
    <row r="10" spans="1:6" ht="12.75">
      <c r="A10" s="49" t="s">
        <v>967</v>
      </c>
      <c r="B10" s="50" t="s">
        <v>968</v>
      </c>
      <c r="C10" s="51">
        <v>771</v>
      </c>
      <c r="D10" s="52">
        <v>1293826</v>
      </c>
      <c r="E10" s="53">
        <v>487193</v>
      </c>
      <c r="F10" s="54">
        <v>16177</v>
      </c>
    </row>
    <row r="11" spans="1:6" ht="12.75">
      <c r="A11" s="55">
        <v>481</v>
      </c>
      <c r="B11" s="56" t="s">
        <v>969</v>
      </c>
      <c r="C11" s="51">
        <v>33</v>
      </c>
      <c r="D11" s="52">
        <v>186379</v>
      </c>
      <c r="E11" s="53">
        <v>29101</v>
      </c>
      <c r="F11" s="54">
        <v>901</v>
      </c>
    </row>
    <row r="12" spans="1:6" ht="12.75">
      <c r="A12" s="55">
        <v>483</v>
      </c>
      <c r="B12" s="56" t="s">
        <v>970</v>
      </c>
      <c r="C12" s="51">
        <v>22</v>
      </c>
      <c r="D12" s="52">
        <v>82825</v>
      </c>
      <c r="E12" s="53">
        <v>22205</v>
      </c>
      <c r="F12" s="54">
        <v>466</v>
      </c>
    </row>
    <row r="13" spans="1:6" ht="12.75">
      <c r="A13" s="55">
        <v>484</v>
      </c>
      <c r="B13" s="56" t="s">
        <v>971</v>
      </c>
      <c r="C13" s="51">
        <v>196</v>
      </c>
      <c r="D13" s="52">
        <v>279425</v>
      </c>
      <c r="E13" s="53">
        <v>95065</v>
      </c>
      <c r="F13" s="54">
        <v>3046</v>
      </c>
    </row>
    <row r="14" spans="1:6" ht="12.75">
      <c r="A14" s="55">
        <v>485</v>
      </c>
      <c r="B14" s="56" t="s">
        <v>972</v>
      </c>
      <c r="C14" s="51"/>
      <c r="D14" s="52"/>
      <c r="E14" s="53"/>
      <c r="F14" s="54"/>
    </row>
    <row r="15" spans="1:6" ht="12.75">
      <c r="A15" s="55"/>
      <c r="B15" s="57" t="s">
        <v>973</v>
      </c>
      <c r="C15" s="51">
        <v>92</v>
      </c>
      <c r="D15" s="52">
        <v>112922</v>
      </c>
      <c r="E15" s="53">
        <v>97080</v>
      </c>
      <c r="F15" s="54">
        <v>3585</v>
      </c>
    </row>
    <row r="16" spans="1:6" ht="12.75" customHeight="1">
      <c r="A16" s="55">
        <v>487</v>
      </c>
      <c r="B16" s="56" t="s">
        <v>974</v>
      </c>
      <c r="C16" s="51">
        <v>170</v>
      </c>
      <c r="D16" s="52">
        <v>280745</v>
      </c>
      <c r="E16" s="53">
        <v>78991</v>
      </c>
      <c r="F16" s="54">
        <v>3555</v>
      </c>
    </row>
    <row r="17" spans="1:6" ht="12.75">
      <c r="A17" s="55">
        <v>488</v>
      </c>
      <c r="B17" s="56" t="s">
        <v>975</v>
      </c>
      <c r="C17" s="51">
        <v>160</v>
      </c>
      <c r="D17" s="52">
        <v>223407</v>
      </c>
      <c r="E17" s="53">
        <v>98885</v>
      </c>
      <c r="F17" s="54">
        <v>2505</v>
      </c>
    </row>
    <row r="18" spans="1:6" ht="12.75">
      <c r="A18" s="55">
        <v>492</v>
      </c>
      <c r="B18" s="56" t="s">
        <v>976</v>
      </c>
      <c r="C18" s="51">
        <v>51</v>
      </c>
      <c r="D18" s="52">
        <v>99590</v>
      </c>
      <c r="E18" s="53">
        <v>36555</v>
      </c>
      <c r="F18" s="54">
        <v>1154</v>
      </c>
    </row>
    <row r="19" spans="1:6" ht="12.75">
      <c r="A19" s="55">
        <v>493</v>
      </c>
      <c r="B19" s="56" t="s">
        <v>977</v>
      </c>
      <c r="C19" s="51">
        <v>47</v>
      </c>
      <c r="D19" s="52">
        <v>28533</v>
      </c>
      <c r="E19" s="53">
        <v>29311</v>
      </c>
      <c r="F19" s="54">
        <v>965</v>
      </c>
    </row>
    <row r="20" spans="1:6" ht="12.75">
      <c r="A20" s="58"/>
      <c r="B20" s="58"/>
      <c r="C20" s="59"/>
      <c r="D20" s="58"/>
      <c r="E20" s="58"/>
      <c r="F20" s="60"/>
    </row>
    <row r="21" spans="1:6" s="5" customFormat="1" ht="12.75">
      <c r="A21"/>
      <c r="B21"/>
      <c r="C21"/>
      <c r="D21"/>
      <c r="E21"/>
      <c r="F21"/>
    </row>
    <row r="22" s="5" customFormat="1" ht="12.75">
      <c r="A22" s="5" t="s">
        <v>978</v>
      </c>
    </row>
    <row r="23" s="5" customFormat="1" ht="12.75">
      <c r="A23" s="23" t="s">
        <v>979</v>
      </c>
    </row>
    <row r="24" s="5" customFormat="1" ht="12.75">
      <c r="A24" s="7" t="s">
        <v>980</v>
      </c>
    </row>
    <row r="25" s="5" customFormat="1" ht="12.75">
      <c r="A25" s="5" t="s">
        <v>981</v>
      </c>
    </row>
    <row r="26" s="5" customFormat="1" ht="12.75">
      <c r="A26" s="23" t="s">
        <v>982</v>
      </c>
    </row>
    <row r="27" spans="1:6" ht="12.75">
      <c r="A27" s="23" t="s">
        <v>984</v>
      </c>
      <c r="B27" s="5"/>
      <c r="C27" s="5"/>
      <c r="D27" s="5"/>
      <c r="E27" s="5"/>
      <c r="F27" s="5"/>
    </row>
    <row r="28" ht="12.75">
      <c r="A28" s="8" t="s">
        <v>985</v>
      </c>
    </row>
    <row r="29" ht="12.75">
      <c r="A29" s="7" t="s">
        <v>983</v>
      </c>
    </row>
  </sheetData>
  <mergeCells count="3">
    <mergeCell ref="A4:F4"/>
    <mergeCell ref="A5:F5"/>
    <mergeCell ref="A6:F6"/>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9.xml><?xml version="1.0" encoding="utf-8"?>
<worksheet xmlns="http://schemas.openxmlformats.org/spreadsheetml/2006/main" xmlns:r="http://schemas.openxmlformats.org/officeDocument/2006/relationships">
  <dimension ref="A1:D52"/>
  <sheetViews>
    <sheetView workbookViewId="0" topLeftCell="A1">
      <selection activeCell="A8" sqref="A8"/>
    </sheetView>
  </sheetViews>
  <sheetFormatPr defaultColWidth="9.140625" defaultRowHeight="12.75"/>
  <cols>
    <col min="1" max="1" width="41.421875" style="0" customWidth="1"/>
    <col min="2" max="2" width="15.140625" style="0" customWidth="1"/>
    <col min="3" max="3" width="13.8515625" style="0" customWidth="1"/>
    <col min="4" max="4" width="12.7109375" style="0" customWidth="1"/>
  </cols>
  <sheetData>
    <row r="1" spans="1:4" ht="31.5">
      <c r="A1" s="1" t="s">
        <v>955</v>
      </c>
      <c r="B1" s="2"/>
      <c r="C1" s="2"/>
      <c r="D1" s="2"/>
    </row>
    <row r="2" spans="1:4" ht="7.5" customHeight="1" thickBot="1">
      <c r="A2" s="3"/>
      <c r="B2" s="3"/>
      <c r="C2" s="3"/>
      <c r="D2" s="3"/>
    </row>
    <row r="3" spans="1:4" s="11" customFormat="1" ht="31.5" customHeight="1" thickTop="1">
      <c r="A3" s="9" t="s">
        <v>904</v>
      </c>
      <c r="B3" s="10" t="s">
        <v>905</v>
      </c>
      <c r="C3" s="10" t="s">
        <v>906</v>
      </c>
      <c r="D3" s="9" t="s">
        <v>907</v>
      </c>
    </row>
    <row r="4" spans="1:4" ht="7.5" customHeight="1">
      <c r="A4" s="6"/>
      <c r="B4" s="4"/>
      <c r="C4" s="4"/>
      <c r="D4" s="18"/>
    </row>
    <row r="5" spans="1:4" ht="12.75">
      <c r="A5" s="19" t="s">
        <v>908</v>
      </c>
      <c r="B5" s="35">
        <v>13480</v>
      </c>
      <c r="C5" s="36">
        <v>23659</v>
      </c>
      <c r="D5" s="31" t="s">
        <v>954</v>
      </c>
    </row>
    <row r="6" spans="1:4" ht="6" customHeight="1">
      <c r="A6" s="12"/>
      <c r="B6" s="21"/>
      <c r="C6" s="21"/>
      <c r="D6" s="17"/>
    </row>
    <row r="7" spans="1:4" ht="12.75">
      <c r="A7" s="12" t="s">
        <v>925</v>
      </c>
      <c r="B7" s="21"/>
      <c r="C7" s="21"/>
      <c r="D7" s="17"/>
    </row>
    <row r="8" spans="1:4" ht="12.75">
      <c r="A8" s="20" t="s">
        <v>909</v>
      </c>
      <c r="B8" s="37">
        <v>12798</v>
      </c>
      <c r="C8" s="39">
        <v>22440</v>
      </c>
      <c r="D8" s="32">
        <v>957</v>
      </c>
    </row>
    <row r="9" spans="1:4" ht="12.75">
      <c r="A9" s="24" t="s">
        <v>910</v>
      </c>
      <c r="B9" s="37">
        <v>340</v>
      </c>
      <c r="C9" s="40" t="s">
        <v>954</v>
      </c>
      <c r="D9" s="33" t="s">
        <v>954</v>
      </c>
    </row>
    <row r="10" spans="1:4" ht="12.75">
      <c r="A10" s="24" t="s">
        <v>926</v>
      </c>
      <c r="B10" s="37">
        <v>10</v>
      </c>
      <c r="C10" s="40" t="s">
        <v>954</v>
      </c>
      <c r="D10" s="33" t="s">
        <v>954</v>
      </c>
    </row>
    <row r="11" spans="1:4" ht="12.75">
      <c r="A11" s="24" t="s">
        <v>911</v>
      </c>
      <c r="B11" s="37">
        <v>49</v>
      </c>
      <c r="C11" s="40" t="s">
        <v>954</v>
      </c>
      <c r="D11" s="33" t="s">
        <v>954</v>
      </c>
    </row>
    <row r="12" spans="1:4" ht="5.25" customHeight="1">
      <c r="A12" s="12"/>
      <c r="B12" s="37"/>
      <c r="C12" s="21"/>
      <c r="D12" s="17"/>
    </row>
    <row r="13" spans="1:4" ht="12.75">
      <c r="A13" s="12" t="s">
        <v>927</v>
      </c>
      <c r="B13" s="37"/>
      <c r="C13" s="21"/>
      <c r="D13" s="17"/>
    </row>
    <row r="14" spans="1:3" ht="12.75">
      <c r="A14" s="28" t="s">
        <v>928</v>
      </c>
      <c r="B14" s="37"/>
      <c r="C14" s="4"/>
    </row>
    <row r="15" spans="1:4" ht="12.75">
      <c r="A15" s="27" t="s">
        <v>912</v>
      </c>
      <c r="B15" s="37">
        <v>7484</v>
      </c>
      <c r="C15" s="39">
        <v>11494</v>
      </c>
      <c r="D15" s="32">
        <v>127</v>
      </c>
    </row>
    <row r="16" spans="1:4" ht="12.75">
      <c r="A16" s="27" t="s">
        <v>915</v>
      </c>
      <c r="B16" s="38" t="s">
        <v>954</v>
      </c>
      <c r="C16" s="39">
        <v>547</v>
      </c>
      <c r="D16" s="32">
        <v>108</v>
      </c>
    </row>
    <row r="17" spans="1:4" ht="12.75">
      <c r="A17" s="27" t="s">
        <v>916</v>
      </c>
      <c r="B17" s="37">
        <v>362</v>
      </c>
      <c r="C17" s="39">
        <v>13</v>
      </c>
      <c r="D17" s="32">
        <v>12</v>
      </c>
    </row>
    <row r="18" spans="1:4" ht="12.75">
      <c r="A18" s="30" t="s">
        <v>946</v>
      </c>
      <c r="B18" s="37">
        <v>1437</v>
      </c>
      <c r="C18" s="39">
        <v>6919</v>
      </c>
      <c r="D18" s="33" t="s">
        <v>954</v>
      </c>
    </row>
    <row r="19" spans="1:4" ht="12.75">
      <c r="A19" s="28" t="s">
        <v>929</v>
      </c>
      <c r="B19" s="37"/>
      <c r="C19" s="39"/>
      <c r="D19" s="17"/>
    </row>
    <row r="20" spans="1:4" ht="12.75">
      <c r="A20" s="27" t="s">
        <v>917</v>
      </c>
      <c r="B20" s="37"/>
      <c r="C20" s="39"/>
      <c r="D20" s="22"/>
    </row>
    <row r="21" spans="1:4" ht="12.75">
      <c r="A21" s="27" t="s">
        <v>918</v>
      </c>
      <c r="B21" s="37">
        <v>853</v>
      </c>
      <c r="C21" s="39">
        <v>25</v>
      </c>
      <c r="D21" s="32">
        <v>13</v>
      </c>
    </row>
    <row r="22" spans="1:4" s="5" customFormat="1" ht="12.75">
      <c r="A22" s="27" t="s">
        <v>913</v>
      </c>
      <c r="B22" s="37">
        <v>946</v>
      </c>
      <c r="C22" s="39">
        <v>2783</v>
      </c>
      <c r="D22" s="33" t="s">
        <v>954</v>
      </c>
    </row>
    <row r="23" spans="1:4" s="5" customFormat="1" ht="12.75">
      <c r="A23" s="27" t="s">
        <v>924</v>
      </c>
      <c r="B23" s="37">
        <v>325</v>
      </c>
      <c r="C23" s="39">
        <v>1452</v>
      </c>
      <c r="D23" s="32">
        <v>124</v>
      </c>
    </row>
    <row r="24" spans="1:4" s="5" customFormat="1" ht="12.75">
      <c r="A24" s="26" t="s">
        <v>914</v>
      </c>
      <c r="B24" s="37">
        <v>569</v>
      </c>
      <c r="C24" s="39">
        <v>429</v>
      </c>
      <c r="D24" s="32">
        <v>18</v>
      </c>
    </row>
    <row r="25" spans="1:4" s="5" customFormat="1" ht="7.5" customHeight="1">
      <c r="A25" s="12"/>
      <c r="B25" s="37"/>
      <c r="C25" s="39"/>
      <c r="D25" s="32"/>
    </row>
    <row r="26" spans="1:4" s="5" customFormat="1" ht="12.75">
      <c r="A26" s="12" t="s">
        <v>931</v>
      </c>
      <c r="B26" s="37"/>
      <c r="C26" s="39"/>
      <c r="D26" s="32"/>
    </row>
    <row r="27" spans="1:4" ht="12.75">
      <c r="A27" s="24" t="s">
        <v>935</v>
      </c>
      <c r="B27" s="37">
        <v>9856</v>
      </c>
      <c r="C27" s="39">
        <v>19372</v>
      </c>
      <c r="D27" s="32">
        <v>185</v>
      </c>
    </row>
    <row r="28" spans="1:4" ht="12.75">
      <c r="A28" s="24" t="s">
        <v>936</v>
      </c>
      <c r="B28" s="37">
        <v>1032</v>
      </c>
      <c r="C28" s="39">
        <v>844</v>
      </c>
      <c r="D28" s="32">
        <v>134</v>
      </c>
    </row>
    <row r="29" spans="1:4" ht="12.75">
      <c r="A29" s="24" t="s">
        <v>937</v>
      </c>
      <c r="B29" s="37">
        <v>1882</v>
      </c>
      <c r="C29" s="39">
        <v>1272</v>
      </c>
      <c r="D29" s="32">
        <v>234</v>
      </c>
    </row>
    <row r="30" spans="1:4" ht="12.75">
      <c r="A30" s="24" t="s">
        <v>938</v>
      </c>
      <c r="B30" s="37">
        <v>25</v>
      </c>
      <c r="C30" s="39">
        <v>952</v>
      </c>
      <c r="D30" s="32">
        <v>405</v>
      </c>
    </row>
    <row r="31" spans="1:4" ht="12.75">
      <c r="A31" s="24" t="s">
        <v>939</v>
      </c>
      <c r="B31" s="33" t="s">
        <v>930</v>
      </c>
      <c r="C31" s="33" t="s">
        <v>930</v>
      </c>
      <c r="D31" s="34" t="s">
        <v>930</v>
      </c>
    </row>
    <row r="32" spans="1:4" ht="12.75">
      <c r="A32" s="24" t="s">
        <v>940</v>
      </c>
      <c r="B32" s="37">
        <v>684</v>
      </c>
      <c r="C32" s="40" t="s">
        <v>954</v>
      </c>
      <c r="D32" s="33" t="s">
        <v>954</v>
      </c>
    </row>
    <row r="33" spans="1:4" ht="6.75" customHeight="1">
      <c r="A33" s="12"/>
      <c r="B33" s="37"/>
      <c r="C33" s="16"/>
      <c r="D33" s="33"/>
    </row>
    <row r="34" spans="1:4" ht="12.75">
      <c r="A34" s="12" t="s">
        <v>947</v>
      </c>
      <c r="B34" s="37"/>
      <c r="C34" s="16"/>
      <c r="D34" s="33"/>
    </row>
    <row r="35" spans="1:4" ht="12.75">
      <c r="A35" s="24" t="s">
        <v>948</v>
      </c>
      <c r="B35" s="37">
        <v>228</v>
      </c>
      <c r="C35" s="39">
        <v>50</v>
      </c>
      <c r="D35" s="33" t="s">
        <v>954</v>
      </c>
    </row>
    <row r="36" spans="1:4" ht="12.75">
      <c r="A36" s="24" t="s">
        <v>949</v>
      </c>
      <c r="B36" s="37">
        <v>1094</v>
      </c>
      <c r="C36" s="39">
        <v>1046</v>
      </c>
      <c r="D36" s="32">
        <v>581</v>
      </c>
    </row>
    <row r="37" spans="1:4" ht="12.75">
      <c r="A37" s="24" t="s">
        <v>941</v>
      </c>
      <c r="B37" s="37">
        <v>1899</v>
      </c>
      <c r="C37" s="39">
        <v>6294</v>
      </c>
      <c r="D37" s="32">
        <v>405</v>
      </c>
    </row>
    <row r="38" spans="1:4" ht="12.75">
      <c r="A38" s="24" t="s">
        <v>919</v>
      </c>
      <c r="B38" s="37">
        <v>1203</v>
      </c>
      <c r="C38" s="39">
        <v>5671</v>
      </c>
      <c r="D38" s="32">
        <v>172</v>
      </c>
    </row>
    <row r="39" spans="1:4" ht="12.75">
      <c r="A39" s="25" t="s">
        <v>920</v>
      </c>
      <c r="B39" s="37">
        <v>763</v>
      </c>
      <c r="C39" s="40" t="s">
        <v>954</v>
      </c>
      <c r="D39" s="34" t="s">
        <v>930</v>
      </c>
    </row>
    <row r="40" spans="1:4" ht="12.75">
      <c r="A40" s="25" t="s">
        <v>921</v>
      </c>
      <c r="B40" s="37">
        <v>201</v>
      </c>
      <c r="C40" s="39">
        <v>42</v>
      </c>
      <c r="D40" s="33" t="s">
        <v>954</v>
      </c>
    </row>
    <row r="41" spans="1:4" ht="12.75">
      <c r="A41" s="25" t="s">
        <v>922</v>
      </c>
      <c r="B41" s="37"/>
      <c r="C41" s="39"/>
      <c r="D41" s="33"/>
    </row>
    <row r="42" spans="1:4" ht="12.75">
      <c r="A42" s="24" t="s">
        <v>923</v>
      </c>
      <c r="B42" s="37">
        <v>752</v>
      </c>
      <c r="C42" s="39">
        <v>27</v>
      </c>
      <c r="D42" s="33" t="s">
        <v>954</v>
      </c>
    </row>
    <row r="43" spans="1:4" ht="12.75">
      <c r="A43" s="25" t="s">
        <v>942</v>
      </c>
      <c r="B43" s="37"/>
      <c r="C43" s="39"/>
      <c r="D43" s="29"/>
    </row>
    <row r="44" spans="1:4" ht="12.75">
      <c r="A44" s="24" t="s">
        <v>943</v>
      </c>
      <c r="B44" s="37">
        <v>692</v>
      </c>
      <c r="C44" s="39">
        <v>40</v>
      </c>
      <c r="D44" s="32">
        <v>6</v>
      </c>
    </row>
    <row r="45" spans="1:4" s="7" customFormat="1" ht="7.5" customHeight="1">
      <c r="A45" s="13"/>
      <c r="B45" s="15"/>
      <c r="C45" s="15"/>
      <c r="D45" s="14"/>
    </row>
    <row r="46" s="7" customFormat="1" ht="8.25" customHeight="1">
      <c r="A46" s="5"/>
    </row>
    <row r="47" s="7" customFormat="1" ht="12.75">
      <c r="A47" s="5" t="s">
        <v>950</v>
      </c>
    </row>
    <row r="48" s="7" customFormat="1" ht="12.75">
      <c r="A48" s="23" t="s">
        <v>951</v>
      </c>
    </row>
    <row r="49" s="7" customFormat="1" ht="12.75">
      <c r="A49" s="23" t="s">
        <v>952</v>
      </c>
    </row>
    <row r="50" s="7" customFormat="1" ht="12.75">
      <c r="A50" s="7" t="s">
        <v>953</v>
      </c>
    </row>
    <row r="51" s="7" customFormat="1" ht="12.75">
      <c r="A51" s="8" t="s">
        <v>945</v>
      </c>
    </row>
    <row r="52" ht="12.75">
      <c r="A52" s="23" t="s">
        <v>944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6.xml><?xml version="1.0" encoding="utf-8"?>
<worksheet xmlns="http://schemas.openxmlformats.org/spreadsheetml/2006/main" xmlns:r="http://schemas.openxmlformats.org/officeDocument/2006/relationships">
  <dimension ref="A1:H44"/>
  <sheetViews>
    <sheetView workbookViewId="0" topLeftCell="A1">
      <selection activeCell="K15" sqref="K15"/>
    </sheetView>
  </sheetViews>
  <sheetFormatPr defaultColWidth="9.140625" defaultRowHeight="12.75"/>
  <cols>
    <col min="1" max="1" width="10.28125" style="0" customWidth="1"/>
    <col min="2" max="2" width="11.140625" style="0" customWidth="1"/>
    <col min="3" max="3" width="10.7109375" style="0" customWidth="1"/>
    <col min="4" max="4" width="9.7109375" style="0" customWidth="1"/>
    <col min="5" max="5" width="10.7109375" style="0" customWidth="1"/>
    <col min="6" max="6" width="9.57421875" style="0" customWidth="1"/>
    <col min="7" max="7" width="10.7109375" style="0" customWidth="1"/>
    <col min="8" max="8" width="9.7109375" style="0" customWidth="1"/>
  </cols>
  <sheetData>
    <row r="1" spans="1:8" ht="15.75" customHeight="1">
      <c r="A1" s="679" t="s">
        <v>762</v>
      </c>
      <c r="B1" s="680"/>
      <c r="C1" s="680"/>
      <c r="D1" s="680"/>
      <c r="E1" s="680"/>
      <c r="F1" s="680"/>
      <c r="G1" s="680"/>
      <c r="H1" s="680"/>
    </row>
    <row r="2" spans="1:7" ht="13.5" thickBot="1">
      <c r="A2" s="3"/>
      <c r="B2" s="3"/>
      <c r="C2" s="3"/>
      <c r="D2" s="3"/>
      <c r="E2" s="3"/>
      <c r="F2" s="3"/>
      <c r="G2" s="3"/>
    </row>
    <row r="3" spans="1:8" ht="24" customHeight="1" thickTop="1">
      <c r="A3" s="6"/>
      <c r="B3" s="619"/>
      <c r="C3" s="620" t="s">
        <v>763</v>
      </c>
      <c r="D3" s="621"/>
      <c r="E3" s="622"/>
      <c r="F3" s="622"/>
      <c r="G3" s="622"/>
      <c r="H3" s="622"/>
    </row>
    <row r="4" spans="1:8" s="628" customFormat="1" ht="34.5" customHeight="1">
      <c r="A4" s="623"/>
      <c r="B4" s="624"/>
      <c r="C4" s="681" t="s">
        <v>1024</v>
      </c>
      <c r="D4" s="682"/>
      <c r="E4" s="625" t="s">
        <v>764</v>
      </c>
      <c r="F4" s="626"/>
      <c r="G4" s="625" t="s">
        <v>765</v>
      </c>
      <c r="H4" s="627"/>
    </row>
    <row r="5" spans="1:8" s="46" customFormat="1" ht="34.5" customHeight="1">
      <c r="A5" s="9" t="s">
        <v>766</v>
      </c>
      <c r="B5" s="136" t="s">
        <v>767</v>
      </c>
      <c r="C5" s="629" t="s">
        <v>1101</v>
      </c>
      <c r="D5" s="43" t="s">
        <v>387</v>
      </c>
      <c r="E5" s="43" t="s">
        <v>1101</v>
      </c>
      <c r="F5" s="10" t="s">
        <v>387</v>
      </c>
      <c r="G5" s="9" t="s">
        <v>1101</v>
      </c>
      <c r="H5" s="630" t="s">
        <v>387</v>
      </c>
    </row>
    <row r="6" spans="1:8" s="46" customFormat="1" ht="12.75" customHeight="1">
      <c r="A6" s="434"/>
      <c r="B6" s="87"/>
      <c r="C6" s="631"/>
      <c r="D6" s="208"/>
      <c r="E6" s="208"/>
      <c r="F6" s="208"/>
      <c r="G6" s="391"/>
      <c r="H6" s="632"/>
    </row>
    <row r="7" spans="1:8" ht="12.75">
      <c r="A7" s="157" t="s">
        <v>1187</v>
      </c>
      <c r="B7" s="633"/>
      <c r="C7" s="634"/>
      <c r="D7" s="635"/>
      <c r="E7" s="53"/>
      <c r="F7" s="635"/>
      <c r="G7" s="633"/>
      <c r="H7" s="636"/>
    </row>
    <row r="8" spans="1:8" ht="12.75">
      <c r="A8" s="309"/>
      <c r="B8" s="633"/>
      <c r="C8" s="634"/>
      <c r="D8" s="635"/>
      <c r="E8" s="53"/>
      <c r="F8" s="635"/>
      <c r="G8" s="633"/>
      <c r="H8" s="636"/>
    </row>
    <row r="9" spans="1:8" ht="12.75">
      <c r="A9" s="309" t="s">
        <v>768</v>
      </c>
      <c r="B9" s="633">
        <v>590066</v>
      </c>
      <c r="C9" s="634">
        <v>165099</v>
      </c>
      <c r="D9" s="635" t="s">
        <v>769</v>
      </c>
      <c r="E9" s="53">
        <v>83630</v>
      </c>
      <c r="F9" s="635" t="s">
        <v>770</v>
      </c>
      <c r="G9" s="633">
        <v>81469</v>
      </c>
      <c r="H9" s="636" t="s">
        <v>771</v>
      </c>
    </row>
    <row r="10" spans="1:8" ht="12.75">
      <c r="A10" s="309" t="s">
        <v>909</v>
      </c>
      <c r="B10" s="633">
        <v>1071</v>
      </c>
      <c r="C10" s="634">
        <v>537</v>
      </c>
      <c r="D10" s="635" t="s">
        <v>772</v>
      </c>
      <c r="E10" s="53">
        <v>193</v>
      </c>
      <c r="F10" s="635" t="s">
        <v>773</v>
      </c>
      <c r="G10" s="633">
        <v>344</v>
      </c>
      <c r="H10" s="636" t="s">
        <v>774</v>
      </c>
    </row>
    <row r="11" spans="1:8" ht="12.75">
      <c r="A11" s="309"/>
      <c r="B11" s="633"/>
      <c r="C11" s="634"/>
      <c r="D11" s="635"/>
      <c r="E11" s="53"/>
      <c r="F11" s="635"/>
      <c r="G11" s="633"/>
      <c r="H11" s="636"/>
    </row>
    <row r="12" spans="1:8" ht="12.75">
      <c r="A12" s="157" t="s">
        <v>1180</v>
      </c>
      <c r="B12" s="633"/>
      <c r="C12" s="634"/>
      <c r="D12" s="635"/>
      <c r="E12" s="53"/>
      <c r="F12" s="635"/>
      <c r="G12" s="633"/>
      <c r="H12" s="636"/>
    </row>
    <row r="13" spans="1:8" ht="12.75">
      <c r="A13" s="309"/>
      <c r="B13" s="633"/>
      <c r="C13" s="634"/>
      <c r="D13" s="635"/>
      <c r="E13" s="53"/>
      <c r="F13" s="635"/>
      <c r="G13" s="633"/>
      <c r="H13" s="636"/>
    </row>
    <row r="14" spans="1:8" ht="12.75">
      <c r="A14" s="309" t="s">
        <v>768</v>
      </c>
      <c r="B14" s="633">
        <v>591220</v>
      </c>
      <c r="C14" s="634">
        <v>163010</v>
      </c>
      <c r="D14" s="635" t="s">
        <v>775</v>
      </c>
      <c r="E14" s="53">
        <v>81437</v>
      </c>
      <c r="F14" s="635" t="s">
        <v>771</v>
      </c>
      <c r="G14" s="633">
        <v>81573</v>
      </c>
      <c r="H14" s="636" t="s">
        <v>771</v>
      </c>
    </row>
    <row r="15" spans="1:8" ht="12.75">
      <c r="A15" s="309" t="s">
        <v>909</v>
      </c>
      <c r="B15" s="633">
        <v>1089</v>
      </c>
      <c r="C15" s="634">
        <v>522</v>
      </c>
      <c r="D15" s="635" t="s">
        <v>776</v>
      </c>
      <c r="E15" s="53">
        <v>171</v>
      </c>
      <c r="F15" s="635" t="s">
        <v>777</v>
      </c>
      <c r="G15" s="633">
        <v>351</v>
      </c>
      <c r="H15" s="636" t="s">
        <v>778</v>
      </c>
    </row>
    <row r="16" spans="1:8" ht="12.75">
      <c r="A16" s="309"/>
      <c r="B16" s="633"/>
      <c r="C16" s="634"/>
      <c r="D16" s="635"/>
      <c r="E16" s="53"/>
      <c r="F16" s="635"/>
      <c r="G16" s="633"/>
      <c r="H16" s="636"/>
    </row>
    <row r="17" spans="1:8" ht="12.75">
      <c r="A17" s="157" t="s">
        <v>1182</v>
      </c>
      <c r="B17" s="633"/>
      <c r="C17" s="634"/>
      <c r="D17" s="635"/>
      <c r="E17" s="53"/>
      <c r="F17" s="635"/>
      <c r="G17" s="633"/>
      <c r="H17" s="636"/>
    </row>
    <row r="18" spans="1:8" ht="12.75">
      <c r="A18" s="309"/>
      <c r="B18" s="633"/>
      <c r="C18" s="634"/>
      <c r="D18" s="635"/>
      <c r="E18" s="53"/>
      <c r="F18" s="635"/>
      <c r="G18" s="633"/>
      <c r="H18" s="636"/>
    </row>
    <row r="19" spans="1:8" ht="12.75">
      <c r="A19" s="309" t="s">
        <v>768</v>
      </c>
      <c r="B19" s="633">
        <v>592246</v>
      </c>
      <c r="C19" s="634">
        <v>160819</v>
      </c>
      <c r="D19" s="635" t="s">
        <v>779</v>
      </c>
      <c r="E19" s="53">
        <v>79811</v>
      </c>
      <c r="F19" s="635" t="s">
        <v>780</v>
      </c>
      <c r="G19" s="633">
        <v>81008</v>
      </c>
      <c r="H19" s="636" t="s">
        <v>781</v>
      </c>
    </row>
    <row r="20" spans="1:8" ht="12.75">
      <c r="A20" s="309" t="s">
        <v>909</v>
      </c>
      <c r="B20" s="633">
        <v>1097</v>
      </c>
      <c r="C20" s="634">
        <v>512</v>
      </c>
      <c r="D20" s="635" t="s">
        <v>782</v>
      </c>
      <c r="E20" s="53">
        <v>155</v>
      </c>
      <c r="F20" s="635" t="s">
        <v>783</v>
      </c>
      <c r="G20" s="633">
        <v>357</v>
      </c>
      <c r="H20" s="636" t="s">
        <v>784</v>
      </c>
    </row>
    <row r="21" spans="1:8" ht="12.75">
      <c r="A21" s="309"/>
      <c r="B21" s="633"/>
      <c r="C21" s="634"/>
      <c r="D21" s="635"/>
      <c r="E21" s="53"/>
      <c r="F21" s="635"/>
      <c r="G21" s="633"/>
      <c r="H21" s="636"/>
    </row>
    <row r="22" spans="1:8" ht="12.75">
      <c r="A22" s="157" t="s">
        <v>1184</v>
      </c>
      <c r="B22" s="633"/>
      <c r="C22" s="634"/>
      <c r="D22" s="635"/>
      <c r="E22" s="53"/>
      <c r="F22" s="635"/>
      <c r="G22" s="633"/>
      <c r="H22" s="636"/>
    </row>
    <row r="23" spans="1:8" ht="12.75">
      <c r="A23" s="309"/>
      <c r="B23" s="633"/>
      <c r="C23" s="634"/>
      <c r="D23" s="635"/>
      <c r="E23" s="53"/>
      <c r="F23" s="635"/>
      <c r="G23" s="633"/>
      <c r="H23" s="636"/>
    </row>
    <row r="24" spans="1:8" ht="12.75">
      <c r="A24" s="309" t="s">
        <v>768</v>
      </c>
      <c r="B24" s="633">
        <v>593885</v>
      </c>
      <c r="C24" s="634">
        <v>158318</v>
      </c>
      <c r="D24" s="635" t="s">
        <v>785</v>
      </c>
      <c r="E24" s="53">
        <v>77758</v>
      </c>
      <c r="F24" s="635" t="s">
        <v>786</v>
      </c>
      <c r="G24" s="633">
        <v>80560</v>
      </c>
      <c r="H24" s="636" t="s">
        <v>787</v>
      </c>
    </row>
    <row r="25" spans="1:8" ht="12.75">
      <c r="A25" s="309" t="s">
        <v>909</v>
      </c>
      <c r="B25" s="633">
        <v>1099</v>
      </c>
      <c r="C25" s="634">
        <v>513</v>
      </c>
      <c r="D25" s="635" t="s">
        <v>782</v>
      </c>
      <c r="E25" s="53">
        <v>156</v>
      </c>
      <c r="F25" s="635" t="s">
        <v>770</v>
      </c>
      <c r="G25" s="633">
        <v>357</v>
      </c>
      <c r="H25" s="636" t="s">
        <v>784</v>
      </c>
    </row>
    <row r="26" spans="1:8" ht="12.75">
      <c r="A26" s="309"/>
      <c r="B26" s="633"/>
      <c r="C26" s="634"/>
      <c r="D26" s="635"/>
      <c r="E26" s="53"/>
      <c r="F26" s="635"/>
      <c r="G26" s="633"/>
      <c r="H26" s="636"/>
    </row>
    <row r="27" spans="1:8" ht="12.75">
      <c r="A27" s="157" t="s">
        <v>1186</v>
      </c>
      <c r="B27" s="633"/>
      <c r="C27" s="634"/>
      <c r="D27" s="635"/>
      <c r="E27" s="53"/>
      <c r="F27" s="635"/>
      <c r="G27" s="633"/>
      <c r="H27" s="636"/>
    </row>
    <row r="28" spans="1:8" ht="12.75">
      <c r="A28" s="309"/>
      <c r="B28" s="633"/>
      <c r="C28" s="634"/>
      <c r="D28" s="635"/>
      <c r="E28" s="53"/>
      <c r="F28" s="635"/>
      <c r="G28" s="633"/>
      <c r="H28" s="636"/>
    </row>
    <row r="29" spans="1:8" ht="12.75">
      <c r="A29" s="309" t="s">
        <v>768</v>
      </c>
      <c r="B29" s="633">
        <v>594616</v>
      </c>
      <c r="C29" s="634">
        <v>156177</v>
      </c>
      <c r="D29" s="635" t="s">
        <v>788</v>
      </c>
      <c r="E29" s="53">
        <v>75871</v>
      </c>
      <c r="F29" s="635" t="s">
        <v>789</v>
      </c>
      <c r="G29" s="633">
        <v>80306</v>
      </c>
      <c r="H29" s="636" t="s">
        <v>780</v>
      </c>
    </row>
    <row r="30" spans="1:8" ht="12.75">
      <c r="A30" s="309" t="s">
        <v>909</v>
      </c>
      <c r="B30" s="633">
        <v>1104</v>
      </c>
      <c r="C30" s="634">
        <v>514</v>
      </c>
      <c r="D30" s="635" t="s">
        <v>790</v>
      </c>
      <c r="E30" s="53">
        <v>160</v>
      </c>
      <c r="F30" s="635" t="s">
        <v>791</v>
      </c>
      <c r="G30" s="633">
        <v>354</v>
      </c>
      <c r="H30" s="636" t="s">
        <v>774</v>
      </c>
    </row>
    <row r="31" spans="1:8" ht="12.75">
      <c r="A31" s="309"/>
      <c r="B31" s="633"/>
      <c r="C31" s="634"/>
      <c r="D31" s="635"/>
      <c r="E31" s="53"/>
      <c r="F31" s="635"/>
      <c r="G31" s="633"/>
      <c r="H31" s="636"/>
    </row>
    <row r="32" spans="1:8" ht="12.75">
      <c r="A32" s="157" t="s">
        <v>1188</v>
      </c>
      <c r="B32" s="633"/>
      <c r="C32" s="634"/>
      <c r="D32" s="635"/>
      <c r="E32" s="53"/>
      <c r="F32" s="635"/>
      <c r="G32" s="633"/>
      <c r="H32" s="636"/>
    </row>
    <row r="33" spans="1:8" ht="12.75">
      <c r="A33" s="309"/>
      <c r="B33" s="633"/>
      <c r="C33" s="634"/>
      <c r="D33" s="635"/>
      <c r="E33" s="53"/>
      <c r="F33" s="635"/>
      <c r="G33" s="633"/>
      <c r="H33" s="636"/>
    </row>
    <row r="34" spans="1:8" ht="12.75">
      <c r="A34" s="309" t="s">
        <v>768</v>
      </c>
      <c r="B34" s="633">
        <v>596842</v>
      </c>
      <c r="C34" s="634">
        <v>153990</v>
      </c>
      <c r="D34" s="635" t="s">
        <v>792</v>
      </c>
      <c r="E34" s="53">
        <v>73764</v>
      </c>
      <c r="F34" s="635" t="s">
        <v>793</v>
      </c>
      <c r="G34" s="633">
        <v>80226</v>
      </c>
      <c r="H34" s="636" t="s">
        <v>794</v>
      </c>
    </row>
    <row r="35" spans="1:8" ht="12.75">
      <c r="A35" s="309" t="s">
        <v>909</v>
      </c>
      <c r="B35" s="633">
        <v>1110</v>
      </c>
      <c r="C35" s="634">
        <v>513</v>
      </c>
      <c r="D35" s="635" t="s">
        <v>795</v>
      </c>
      <c r="E35" s="53">
        <v>156</v>
      </c>
      <c r="F35" s="635" t="s">
        <v>796</v>
      </c>
      <c r="G35" s="633">
        <v>357</v>
      </c>
      <c r="H35" s="636" t="s">
        <v>778</v>
      </c>
    </row>
    <row r="36" spans="1:8" ht="12.75">
      <c r="A36" s="382"/>
      <c r="B36" s="637"/>
      <c r="C36" s="638"/>
      <c r="D36" s="639"/>
      <c r="E36" s="394"/>
      <c r="F36" s="639"/>
      <c r="G36" s="637"/>
      <c r="H36" s="60"/>
    </row>
    <row r="38" ht="12.75">
      <c r="A38" s="7" t="s">
        <v>797</v>
      </c>
    </row>
    <row r="39" ht="12.75">
      <c r="A39" s="640" t="s">
        <v>798</v>
      </c>
    </row>
    <row r="40" ht="12.75">
      <c r="A40" s="640" t="s">
        <v>799</v>
      </c>
    </row>
    <row r="41" ht="12.75">
      <c r="A41" s="640" t="s">
        <v>800</v>
      </c>
    </row>
    <row r="42" ht="12.75">
      <c r="A42" s="641" t="s">
        <v>801</v>
      </c>
    </row>
    <row r="43" ht="12.75">
      <c r="A43" s="7" t="s">
        <v>802</v>
      </c>
    </row>
    <row r="44" ht="12.75">
      <c r="A44" s="7" t="s">
        <v>167</v>
      </c>
    </row>
  </sheetData>
  <mergeCells count="2">
    <mergeCell ref="A1:H1"/>
    <mergeCell ref="C4:D4"/>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7.xml><?xml version="1.0" encoding="utf-8"?>
<worksheet xmlns="http://schemas.openxmlformats.org/spreadsheetml/2006/main" xmlns:r="http://schemas.openxmlformats.org/officeDocument/2006/relationships">
  <dimension ref="A1:C33"/>
  <sheetViews>
    <sheetView workbookViewId="0" topLeftCell="A1">
      <selection activeCell="A1" sqref="A1"/>
    </sheetView>
  </sheetViews>
  <sheetFormatPr defaultColWidth="9.140625" defaultRowHeight="12.75"/>
  <cols>
    <col min="1" max="1" width="21.00390625" style="0" customWidth="1"/>
    <col min="2" max="2" width="29.421875" style="0" customWidth="1"/>
    <col min="3" max="3" width="32.140625" style="0" customWidth="1"/>
  </cols>
  <sheetData>
    <row r="1" spans="1:3" s="99" customFormat="1" ht="15.75" customHeight="1">
      <c r="A1" s="342" t="s">
        <v>748</v>
      </c>
      <c r="B1" s="343"/>
      <c r="C1" s="343"/>
    </row>
    <row r="2" spans="1:3" s="99" customFormat="1" ht="12.75" customHeight="1" thickBot="1">
      <c r="A2" s="403"/>
      <c r="B2" s="403"/>
      <c r="C2" s="403"/>
    </row>
    <row r="3" spans="1:3" ht="24" customHeight="1" thickTop="1">
      <c r="A3" s="125" t="s">
        <v>749</v>
      </c>
      <c r="B3" s="615"/>
      <c r="C3" s="126" t="s">
        <v>1318</v>
      </c>
    </row>
    <row r="4" ht="12.75">
      <c r="B4" s="47"/>
    </row>
    <row r="5" spans="1:2" ht="12.75">
      <c r="A5" s="616" t="s">
        <v>1245</v>
      </c>
      <c r="B5" s="47"/>
    </row>
    <row r="6" spans="1:2" ht="12.75">
      <c r="A6" s="616"/>
      <c r="B6" s="47"/>
    </row>
    <row r="7" spans="1:3" ht="12.75">
      <c r="A7" s="25" t="s">
        <v>750</v>
      </c>
      <c r="B7" s="309" t="s">
        <v>751</v>
      </c>
      <c r="C7" s="617">
        <v>1000</v>
      </c>
    </row>
    <row r="8" spans="1:3" ht="12.75">
      <c r="A8" s="618"/>
      <c r="B8" s="309" t="s">
        <v>752</v>
      </c>
      <c r="C8" s="617">
        <v>1080</v>
      </c>
    </row>
    <row r="9" spans="1:3" ht="12.75">
      <c r="A9" s="618"/>
      <c r="B9" s="309"/>
      <c r="C9" s="617"/>
    </row>
    <row r="10" spans="1:3" ht="12.75">
      <c r="A10" s="25" t="s">
        <v>753</v>
      </c>
      <c r="B10" s="309" t="s">
        <v>751</v>
      </c>
      <c r="C10" s="617">
        <v>500</v>
      </c>
    </row>
    <row r="11" spans="1:3" ht="12.75">
      <c r="A11" s="618"/>
      <c r="B11" s="309" t="s">
        <v>752</v>
      </c>
      <c r="C11" s="617">
        <v>497</v>
      </c>
    </row>
    <row r="12" spans="1:3" ht="12.75">
      <c r="A12" s="618"/>
      <c r="B12" s="309"/>
      <c r="C12" s="617"/>
    </row>
    <row r="13" spans="1:3" ht="12.75">
      <c r="A13" s="25" t="s">
        <v>754</v>
      </c>
      <c r="B13" s="309" t="s">
        <v>751</v>
      </c>
      <c r="C13" s="617">
        <v>2775</v>
      </c>
    </row>
    <row r="14" spans="1:3" ht="12.75">
      <c r="A14" s="618"/>
      <c r="B14" s="309" t="s">
        <v>752</v>
      </c>
      <c r="C14" s="617">
        <v>2813</v>
      </c>
    </row>
    <row r="15" spans="1:3" ht="12.75">
      <c r="A15" s="618"/>
      <c r="B15" s="309"/>
      <c r="C15" s="617"/>
    </row>
    <row r="16" spans="1:3" ht="12.75">
      <c r="A16" s="25" t="s">
        <v>755</v>
      </c>
      <c r="B16" s="309" t="s">
        <v>751</v>
      </c>
      <c r="C16" s="617">
        <v>4890</v>
      </c>
    </row>
    <row r="17" spans="1:3" ht="12.75">
      <c r="A17" s="618"/>
      <c r="B17" s="309" t="s">
        <v>752</v>
      </c>
      <c r="C17" s="617">
        <v>5165</v>
      </c>
    </row>
    <row r="18" spans="1:3" ht="12.75">
      <c r="A18" s="25" t="s">
        <v>756</v>
      </c>
      <c r="B18" s="309" t="s">
        <v>751</v>
      </c>
      <c r="C18" s="617">
        <v>353</v>
      </c>
    </row>
    <row r="19" spans="1:3" ht="12.75">
      <c r="A19" s="616"/>
      <c r="B19" s="309" t="s">
        <v>752</v>
      </c>
      <c r="C19" s="617">
        <v>354</v>
      </c>
    </row>
    <row r="20" spans="1:3" ht="12.75">
      <c r="A20" s="616"/>
      <c r="B20" s="309"/>
      <c r="C20" s="617"/>
    </row>
    <row r="21" spans="1:3" ht="12.75">
      <c r="A21" s="618" t="s">
        <v>757</v>
      </c>
      <c r="B21" s="309"/>
      <c r="C21" s="617">
        <v>393</v>
      </c>
    </row>
    <row r="22" spans="1:3" ht="12.75">
      <c r="A22" s="616"/>
      <c r="B22" s="309"/>
      <c r="C22" s="617"/>
    </row>
    <row r="23" spans="1:2" ht="12.75">
      <c r="A23" s="616" t="s">
        <v>1242</v>
      </c>
      <c r="B23" s="309"/>
    </row>
    <row r="24" spans="1:2" ht="12.75">
      <c r="A24" s="616"/>
      <c r="B24" s="309"/>
    </row>
    <row r="25" spans="1:3" ht="12.75">
      <c r="A25" s="618" t="s">
        <v>758</v>
      </c>
      <c r="B25" s="309"/>
      <c r="C25" s="617">
        <v>318</v>
      </c>
    </row>
    <row r="26" spans="1:3" ht="12.75">
      <c r="A26" s="616"/>
      <c r="B26" s="309"/>
      <c r="C26" s="617"/>
    </row>
    <row r="27" spans="1:3" ht="12.75">
      <c r="A27" s="616" t="s">
        <v>1240</v>
      </c>
      <c r="B27" s="309"/>
      <c r="C27" s="617"/>
    </row>
    <row r="28" spans="1:3" ht="12.75">
      <c r="A28" s="616"/>
      <c r="B28" s="309"/>
      <c r="C28" s="617"/>
    </row>
    <row r="29" spans="1:3" ht="12.75">
      <c r="A29" s="618" t="s">
        <v>759</v>
      </c>
      <c r="B29" s="309"/>
      <c r="C29" s="617">
        <v>2200</v>
      </c>
    </row>
    <row r="30" spans="1:3" ht="12.75">
      <c r="A30" s="79"/>
      <c r="B30" s="58"/>
      <c r="C30" s="79"/>
    </row>
    <row r="32" ht="12.75">
      <c r="A32" s="354" t="s">
        <v>760</v>
      </c>
    </row>
    <row r="33" ht="12.75">
      <c r="A33" s="355" t="s">
        <v>761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8.xml><?xml version="1.0" encoding="utf-8"?>
<worksheet xmlns="http://schemas.openxmlformats.org/spreadsheetml/2006/main" xmlns:r="http://schemas.openxmlformats.org/officeDocument/2006/relationships">
  <dimension ref="A1:F40"/>
  <sheetViews>
    <sheetView workbookViewId="0" topLeftCell="A1">
      <selection activeCell="A41" sqref="A41"/>
    </sheetView>
  </sheetViews>
  <sheetFormatPr defaultColWidth="9.140625" defaultRowHeight="12.75"/>
  <cols>
    <col min="1" max="1" width="13.421875" style="0" customWidth="1"/>
    <col min="2" max="6" width="14.00390625" style="0" customWidth="1"/>
  </cols>
  <sheetData>
    <row r="1" spans="1:6" ht="15.75">
      <c r="A1" s="1" t="s">
        <v>736</v>
      </c>
      <c r="B1" s="2"/>
      <c r="C1" s="2"/>
      <c r="D1" s="2"/>
      <c r="E1" s="2"/>
      <c r="F1" s="2"/>
    </row>
    <row r="2" spans="1:6" ht="15.75">
      <c r="A2" s="1" t="s">
        <v>737</v>
      </c>
      <c r="B2" s="2"/>
      <c r="C2" s="2"/>
      <c r="D2" s="2"/>
      <c r="E2" s="2"/>
      <c r="F2" s="2"/>
    </row>
    <row r="4" spans="1:6" ht="25.5">
      <c r="A4" s="62" t="s">
        <v>738</v>
      </c>
      <c r="B4" s="2"/>
      <c r="C4" s="2"/>
      <c r="D4" s="2"/>
      <c r="E4" s="2"/>
      <c r="F4" s="2"/>
    </row>
    <row r="5" spans="1:6" ht="13.5" thickBot="1">
      <c r="A5" s="3"/>
      <c r="B5" s="3"/>
      <c r="C5" s="3"/>
      <c r="D5" s="3"/>
      <c r="E5" s="3"/>
      <c r="F5" s="3"/>
    </row>
    <row r="6" spans="1:6" s="605" customFormat="1" ht="24" customHeight="1" thickTop="1">
      <c r="A6" s="601"/>
      <c r="B6" s="602"/>
      <c r="C6" s="603" t="s">
        <v>715</v>
      </c>
      <c r="D6" s="603"/>
      <c r="E6" s="603"/>
      <c r="F6" s="604"/>
    </row>
    <row r="7" spans="1:6" s="609" customFormat="1" ht="69.75" customHeight="1">
      <c r="A7" s="606" t="s">
        <v>1081</v>
      </c>
      <c r="B7" s="607" t="s">
        <v>739</v>
      </c>
      <c r="C7" s="607" t="s">
        <v>740</v>
      </c>
      <c r="D7" s="606" t="s">
        <v>716</v>
      </c>
      <c r="E7" s="606" t="s">
        <v>741</v>
      </c>
      <c r="F7" s="608" t="s">
        <v>718</v>
      </c>
    </row>
    <row r="8" spans="1:6" s="609" customFormat="1" ht="12.75" customHeight="1">
      <c r="A8" s="610"/>
      <c r="B8" s="611"/>
      <c r="C8" s="611"/>
      <c r="D8" s="610"/>
      <c r="E8" s="610"/>
      <c r="F8" s="612"/>
    </row>
    <row r="9" spans="1:6" ht="12.75">
      <c r="A9" s="117">
        <v>1996</v>
      </c>
      <c r="B9" s="167">
        <v>907770</v>
      </c>
      <c r="C9" s="167">
        <v>884617</v>
      </c>
      <c r="D9" s="186">
        <v>703094</v>
      </c>
      <c r="E9" s="128">
        <v>59</v>
      </c>
      <c r="F9" s="545">
        <v>3468</v>
      </c>
    </row>
    <row r="10" spans="1:6" ht="12.75">
      <c r="A10" s="117">
        <v>1997</v>
      </c>
      <c r="B10" s="167">
        <v>906964</v>
      </c>
      <c r="C10" s="167">
        <v>884267</v>
      </c>
      <c r="D10" s="186">
        <v>704693</v>
      </c>
      <c r="E10" s="128">
        <v>54</v>
      </c>
      <c r="F10" s="545">
        <v>3226</v>
      </c>
    </row>
    <row r="11" spans="1:6" ht="12.75">
      <c r="A11" s="117">
        <v>1998</v>
      </c>
      <c r="B11" s="167">
        <v>915753</v>
      </c>
      <c r="C11" s="167">
        <v>893427</v>
      </c>
      <c r="D11" s="186">
        <v>713732</v>
      </c>
      <c r="E11" s="128">
        <v>61</v>
      </c>
      <c r="F11" s="545">
        <v>3084</v>
      </c>
    </row>
    <row r="12" spans="1:6" ht="12.75">
      <c r="A12" s="117">
        <v>1999</v>
      </c>
      <c r="B12" s="167">
        <v>929474</v>
      </c>
      <c r="C12" s="167">
        <v>906935</v>
      </c>
      <c r="D12" s="186">
        <v>725142</v>
      </c>
      <c r="E12" s="128">
        <v>59</v>
      </c>
      <c r="F12" s="545">
        <v>3028</v>
      </c>
    </row>
    <row r="13" spans="1:6" ht="12.75">
      <c r="A13" s="117">
        <v>2000</v>
      </c>
      <c r="B13" s="167">
        <v>964738</v>
      </c>
      <c r="C13" s="167">
        <v>941242</v>
      </c>
      <c r="D13" s="186">
        <v>754840</v>
      </c>
      <c r="E13" s="128">
        <v>56</v>
      </c>
      <c r="F13" s="545">
        <v>2902</v>
      </c>
    </row>
    <row r="14" spans="1:6" ht="12.75">
      <c r="A14" s="117">
        <v>2001</v>
      </c>
      <c r="B14" s="167">
        <v>986555</v>
      </c>
      <c r="C14" s="167">
        <v>967146</v>
      </c>
      <c r="D14" s="186">
        <v>775737</v>
      </c>
      <c r="E14" s="128">
        <v>53</v>
      </c>
      <c r="F14" s="545">
        <v>2847</v>
      </c>
    </row>
    <row r="15" spans="1:6" ht="12.75">
      <c r="A15" s="117">
        <v>2002</v>
      </c>
      <c r="B15" s="167">
        <v>1013594</v>
      </c>
      <c r="C15" s="167">
        <v>987598</v>
      </c>
      <c r="D15" s="186">
        <v>792482</v>
      </c>
      <c r="E15" s="128">
        <v>61</v>
      </c>
      <c r="F15" s="545">
        <v>2815</v>
      </c>
    </row>
    <row r="16" spans="1:6" ht="12.75">
      <c r="A16" s="117">
        <v>2003</v>
      </c>
      <c r="B16" s="167">
        <v>1057625</v>
      </c>
      <c r="C16" s="167">
        <v>1030845</v>
      </c>
      <c r="D16" s="186">
        <v>830672</v>
      </c>
      <c r="E16" s="128">
        <v>47</v>
      </c>
      <c r="F16" s="545">
        <v>2588</v>
      </c>
    </row>
    <row r="17" spans="1:6" ht="12.75">
      <c r="A17" s="117">
        <v>2004</v>
      </c>
      <c r="B17" s="167">
        <v>1100646</v>
      </c>
      <c r="C17" s="167">
        <v>1072211</v>
      </c>
      <c r="D17" s="186">
        <v>867120</v>
      </c>
      <c r="E17" s="128">
        <v>44</v>
      </c>
      <c r="F17" s="545">
        <v>2510</v>
      </c>
    </row>
    <row r="18" spans="1:6" ht="12.75">
      <c r="A18" s="117">
        <v>2005</v>
      </c>
      <c r="B18" s="167">
        <v>1149403</v>
      </c>
      <c r="C18" s="167">
        <v>1119838</v>
      </c>
      <c r="D18" s="186">
        <v>906799</v>
      </c>
      <c r="E18" s="128">
        <v>47</v>
      </c>
      <c r="F18" s="545">
        <v>2472</v>
      </c>
    </row>
    <row r="19" spans="1:6" ht="12.75">
      <c r="A19" s="117">
        <v>2006</v>
      </c>
      <c r="B19" s="167">
        <v>1159256</v>
      </c>
      <c r="C19" s="167">
        <v>1127467</v>
      </c>
      <c r="D19" s="186">
        <v>907659</v>
      </c>
      <c r="E19" s="128">
        <v>46</v>
      </c>
      <c r="F19" s="545">
        <v>2349</v>
      </c>
    </row>
    <row r="20" spans="1:6" ht="12.75">
      <c r="A20" s="58"/>
      <c r="B20" s="177"/>
      <c r="C20" s="177"/>
      <c r="D20" s="613"/>
      <c r="E20" s="613"/>
      <c r="F20" s="445"/>
    </row>
    <row r="21" spans="1:6" s="67" customFormat="1" ht="24" customHeight="1">
      <c r="A21" s="123"/>
      <c r="B21" s="124" t="s">
        <v>742</v>
      </c>
      <c r="C21" s="124"/>
      <c r="D21" s="124"/>
      <c r="E21" s="124"/>
      <c r="F21" s="614"/>
    </row>
    <row r="22" spans="1:6" s="46" customFormat="1" ht="60" customHeight="1">
      <c r="A22" s="43" t="s">
        <v>1081</v>
      </c>
      <c r="B22" s="43" t="s">
        <v>719</v>
      </c>
      <c r="C22" s="43" t="s">
        <v>743</v>
      </c>
      <c r="D22" s="43" t="s">
        <v>744</v>
      </c>
      <c r="E22" s="43" t="s">
        <v>745</v>
      </c>
      <c r="F22" s="9" t="s">
        <v>746</v>
      </c>
    </row>
    <row r="23" spans="1:5" ht="12.75">
      <c r="A23" s="47"/>
      <c r="B23" s="47"/>
      <c r="C23" s="47"/>
      <c r="D23" s="47"/>
      <c r="E23" s="47"/>
    </row>
    <row r="24" spans="1:6" ht="12.75">
      <c r="A24" s="117">
        <v>1996</v>
      </c>
      <c r="B24" s="186">
        <v>160013</v>
      </c>
      <c r="C24" s="196">
        <v>504</v>
      </c>
      <c r="D24" s="128">
        <v>225</v>
      </c>
      <c r="E24" s="128">
        <v>17254</v>
      </c>
      <c r="F24" s="545">
        <v>23153</v>
      </c>
    </row>
    <row r="25" spans="1:6" ht="12.75">
      <c r="A25" s="117">
        <v>1997</v>
      </c>
      <c r="B25" s="186">
        <v>158457</v>
      </c>
      <c r="C25" s="196">
        <v>457</v>
      </c>
      <c r="D25" s="128">
        <v>220</v>
      </c>
      <c r="E25" s="128">
        <v>17160</v>
      </c>
      <c r="F25" s="545">
        <v>22697</v>
      </c>
    </row>
    <row r="26" spans="1:6" ht="12.75">
      <c r="A26" s="117">
        <v>1998</v>
      </c>
      <c r="B26" s="186">
        <v>158977</v>
      </c>
      <c r="C26" s="196">
        <v>423</v>
      </c>
      <c r="D26" s="128">
        <v>214</v>
      </c>
      <c r="E26" s="128">
        <v>16936</v>
      </c>
      <c r="F26" s="545">
        <v>22326</v>
      </c>
    </row>
    <row r="27" spans="1:6" ht="12.75">
      <c r="A27" s="117">
        <v>1999</v>
      </c>
      <c r="B27" s="186">
        <v>161067</v>
      </c>
      <c r="C27" s="196">
        <v>407</v>
      </c>
      <c r="D27" s="128">
        <v>224</v>
      </c>
      <c r="E27" s="128">
        <v>17008</v>
      </c>
      <c r="F27" s="545">
        <v>22539</v>
      </c>
    </row>
    <row r="28" spans="1:6" ht="12.75">
      <c r="A28" s="117">
        <v>2000</v>
      </c>
      <c r="B28" s="186">
        <v>165104</v>
      </c>
      <c r="C28" s="196">
        <v>409</v>
      </c>
      <c r="D28" s="128">
        <v>270</v>
      </c>
      <c r="E28" s="128">
        <v>17661</v>
      </c>
      <c r="F28" s="545">
        <v>23496</v>
      </c>
    </row>
    <row r="29" spans="1:6" ht="12.75">
      <c r="A29" s="117">
        <v>2001</v>
      </c>
      <c r="B29" s="186">
        <v>168414</v>
      </c>
      <c r="C29" s="196">
        <v>495</v>
      </c>
      <c r="D29" s="128">
        <v>314</v>
      </c>
      <c r="E29" s="128">
        <v>19286</v>
      </c>
      <c r="F29" s="545">
        <v>19409</v>
      </c>
    </row>
    <row r="30" spans="1:6" ht="12.75">
      <c r="A30" s="117">
        <v>2002</v>
      </c>
      <c r="B30" s="186">
        <v>160941</v>
      </c>
      <c r="C30" s="196">
        <v>513</v>
      </c>
      <c r="D30" s="128">
        <v>359</v>
      </c>
      <c r="E30" s="128">
        <v>20427</v>
      </c>
      <c r="F30" s="545">
        <v>25996</v>
      </c>
    </row>
    <row r="31" spans="1:6" ht="12.75">
      <c r="A31" s="117">
        <v>2003</v>
      </c>
      <c r="B31" s="186">
        <v>174641</v>
      </c>
      <c r="C31" s="196">
        <v>510</v>
      </c>
      <c r="D31" s="128">
        <v>368</v>
      </c>
      <c r="E31" s="128">
        <v>22019</v>
      </c>
      <c r="F31" s="545">
        <v>26780</v>
      </c>
    </row>
    <row r="32" spans="1:6" ht="12.75">
      <c r="A32" s="117">
        <v>2004</v>
      </c>
      <c r="B32" s="186">
        <v>178596</v>
      </c>
      <c r="C32" s="196">
        <v>547</v>
      </c>
      <c r="D32" s="128">
        <v>449</v>
      </c>
      <c r="E32" s="128">
        <v>22945</v>
      </c>
      <c r="F32" s="545">
        <v>28435</v>
      </c>
    </row>
    <row r="33" spans="1:6" ht="12.75">
      <c r="A33" s="117">
        <v>2005</v>
      </c>
      <c r="B33" s="186">
        <v>184513</v>
      </c>
      <c r="C33" s="196">
        <v>603</v>
      </c>
      <c r="D33" s="128">
        <v>530</v>
      </c>
      <c r="E33" s="128">
        <v>24874</v>
      </c>
      <c r="F33" s="545">
        <v>29565</v>
      </c>
    </row>
    <row r="34" spans="1:6" ht="12.75">
      <c r="A34" s="117">
        <v>2006</v>
      </c>
      <c r="B34" s="186">
        <v>189878</v>
      </c>
      <c r="C34" s="196">
        <v>670</v>
      </c>
      <c r="D34" s="128">
        <v>682</v>
      </c>
      <c r="E34" s="128">
        <v>26183</v>
      </c>
      <c r="F34" s="545">
        <v>31789</v>
      </c>
    </row>
    <row r="35" spans="1:6" ht="12.75" customHeight="1">
      <c r="A35" s="58"/>
      <c r="B35" s="58"/>
      <c r="C35" s="58"/>
      <c r="D35" s="58"/>
      <c r="E35" s="58"/>
      <c r="F35" s="79"/>
    </row>
    <row r="36" spans="1:5" ht="12.75">
      <c r="A36" s="6"/>
      <c r="B36" s="6"/>
      <c r="C36" s="6"/>
      <c r="D36" s="6"/>
      <c r="E36" s="6"/>
    </row>
    <row r="37" ht="12.75">
      <c r="A37" s="354" t="s">
        <v>724</v>
      </c>
    </row>
    <row r="38" ht="12.75">
      <c r="A38" s="355" t="s">
        <v>725</v>
      </c>
    </row>
    <row r="39" ht="12.75">
      <c r="A39" s="400" t="s">
        <v>747</v>
      </c>
    </row>
    <row r="40" ht="12.75">
      <c r="A40" s="354" t="s">
        <v>706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A25" sqref="A25"/>
    </sheetView>
  </sheetViews>
  <sheetFormatPr defaultColWidth="9.140625" defaultRowHeight="12.75"/>
  <cols>
    <col min="1" max="1" width="13.57421875" style="0" customWidth="1"/>
    <col min="2" max="6" width="14.00390625" style="0" customWidth="1"/>
  </cols>
  <sheetData>
    <row r="1" spans="1:6" s="99" customFormat="1" ht="15.75">
      <c r="A1" s="342" t="s">
        <v>727</v>
      </c>
      <c r="B1" s="343"/>
      <c r="C1" s="343"/>
      <c r="D1" s="343"/>
      <c r="E1" s="343"/>
      <c r="F1" s="343"/>
    </row>
    <row r="2" spans="1:6" s="99" customFormat="1" ht="15.75">
      <c r="A2" s="342" t="s">
        <v>728</v>
      </c>
      <c r="B2" s="343"/>
      <c r="C2" s="343"/>
      <c r="D2" s="343"/>
      <c r="E2" s="343"/>
      <c r="F2" s="343"/>
    </row>
    <row r="3" s="99" customFormat="1" ht="12.75" customHeight="1"/>
    <row r="4" spans="1:6" ht="12.75">
      <c r="A4" s="599" t="s">
        <v>729</v>
      </c>
      <c r="B4" s="2"/>
      <c r="C4" s="2"/>
      <c r="D4" s="2"/>
      <c r="E4" s="2"/>
      <c r="F4" s="2"/>
    </row>
    <row r="5" spans="1:6" ht="12.75">
      <c r="A5" s="600" t="s">
        <v>730</v>
      </c>
      <c r="B5" s="2"/>
      <c r="C5" s="2"/>
      <c r="D5" s="2"/>
      <c r="E5" s="2"/>
      <c r="F5" s="2"/>
    </row>
    <row r="6" spans="1:6" ht="12.75">
      <c r="A6" s="600" t="s">
        <v>731</v>
      </c>
      <c r="B6" s="2"/>
      <c r="C6" s="2"/>
      <c r="D6" s="2"/>
      <c r="E6" s="2"/>
      <c r="F6" s="2"/>
    </row>
    <row r="7" spans="1:6" ht="13.5" thickBot="1">
      <c r="A7" s="3"/>
      <c r="B7" s="3"/>
      <c r="C7" s="3"/>
      <c r="D7" s="3"/>
      <c r="E7" s="3"/>
      <c r="F7" s="3"/>
    </row>
    <row r="8" spans="1:6" s="46" customFormat="1" ht="45" customHeight="1" thickTop="1">
      <c r="A8" s="43" t="s">
        <v>1081</v>
      </c>
      <c r="B8" s="179" t="s">
        <v>732</v>
      </c>
      <c r="C8" s="43" t="s">
        <v>584</v>
      </c>
      <c r="D8" s="43" t="s">
        <v>733</v>
      </c>
      <c r="E8" s="43" t="s">
        <v>734</v>
      </c>
      <c r="F8" s="9" t="s">
        <v>735</v>
      </c>
    </row>
    <row r="9" spans="1:5" ht="12.75">
      <c r="A9" s="47"/>
      <c r="B9" s="165"/>
      <c r="C9" s="47"/>
      <c r="D9" s="47"/>
      <c r="E9" s="47"/>
    </row>
    <row r="10" spans="1:6" ht="12.75">
      <c r="A10" s="117">
        <v>1995</v>
      </c>
      <c r="B10" s="167">
        <v>877756</v>
      </c>
      <c r="C10" s="186">
        <v>601239</v>
      </c>
      <c r="D10" s="186">
        <v>111624</v>
      </c>
      <c r="E10" s="186">
        <v>52364</v>
      </c>
      <c r="F10" s="169">
        <v>112529</v>
      </c>
    </row>
    <row r="11" spans="1:6" ht="12.75">
      <c r="A11" s="117">
        <v>1996</v>
      </c>
      <c r="B11" s="167">
        <v>884617</v>
      </c>
      <c r="C11" s="186">
        <v>598772</v>
      </c>
      <c r="D11" s="186">
        <v>115647</v>
      </c>
      <c r="E11" s="186">
        <v>52984</v>
      </c>
      <c r="F11" s="169">
        <v>117214</v>
      </c>
    </row>
    <row r="12" spans="1:6" ht="12.75">
      <c r="A12" s="117">
        <v>1997</v>
      </c>
      <c r="B12" s="167">
        <v>884267</v>
      </c>
      <c r="C12" s="186">
        <v>595121</v>
      </c>
      <c r="D12" s="186">
        <v>118364</v>
      </c>
      <c r="E12" s="186">
        <v>53904</v>
      </c>
      <c r="F12" s="169">
        <v>116878</v>
      </c>
    </row>
    <row r="13" spans="1:6" ht="12.75">
      <c r="A13" s="117">
        <v>1998</v>
      </c>
      <c r="B13" s="167">
        <v>893427</v>
      </c>
      <c r="C13" s="186">
        <v>594096</v>
      </c>
      <c r="D13" s="186">
        <v>121959</v>
      </c>
      <c r="E13" s="186">
        <v>56554</v>
      </c>
      <c r="F13" s="169">
        <v>120818</v>
      </c>
    </row>
    <row r="14" spans="1:6" ht="12.75">
      <c r="A14" s="117">
        <v>1999</v>
      </c>
      <c r="B14" s="167">
        <v>906935</v>
      </c>
      <c r="C14" s="186">
        <v>597610</v>
      </c>
      <c r="D14" s="186">
        <v>126039</v>
      </c>
      <c r="E14" s="186">
        <v>57882</v>
      </c>
      <c r="F14" s="169">
        <v>125404</v>
      </c>
    </row>
    <row r="15" spans="1:6" ht="12.75">
      <c r="A15" s="117">
        <v>2000</v>
      </c>
      <c r="B15" s="167">
        <v>941242</v>
      </c>
      <c r="C15" s="186">
        <v>614985</v>
      </c>
      <c r="D15" s="186">
        <v>132305</v>
      </c>
      <c r="E15" s="186">
        <v>61316</v>
      </c>
      <c r="F15" s="169">
        <v>132636</v>
      </c>
    </row>
    <row r="16" spans="1:6" ht="12.75">
      <c r="A16" s="117">
        <v>2001</v>
      </c>
      <c r="B16" s="167">
        <v>967146</v>
      </c>
      <c r="C16" s="186">
        <v>631232</v>
      </c>
      <c r="D16" s="186">
        <v>136786</v>
      </c>
      <c r="E16" s="186">
        <v>62655</v>
      </c>
      <c r="F16" s="169">
        <v>136473</v>
      </c>
    </row>
    <row r="17" spans="1:6" ht="12.75">
      <c r="A17" s="117">
        <v>2002</v>
      </c>
      <c r="B17" s="167">
        <v>987598</v>
      </c>
      <c r="C17" s="186">
        <v>643810</v>
      </c>
      <c r="D17" s="186">
        <v>142150</v>
      </c>
      <c r="E17" s="186">
        <v>63580</v>
      </c>
      <c r="F17" s="169">
        <v>138058</v>
      </c>
    </row>
    <row r="18" spans="1:6" ht="12.75">
      <c r="A18" s="117">
        <v>2003</v>
      </c>
      <c r="B18" s="167">
        <v>1030845</v>
      </c>
      <c r="C18" s="186">
        <v>667565</v>
      </c>
      <c r="D18" s="186">
        <v>150983</v>
      </c>
      <c r="E18" s="186">
        <v>67312</v>
      </c>
      <c r="F18" s="169">
        <v>144985</v>
      </c>
    </row>
    <row r="19" spans="1:6" ht="12.75">
      <c r="A19" s="117">
        <v>2004</v>
      </c>
      <c r="B19" s="167">
        <v>1072211</v>
      </c>
      <c r="C19" s="186">
        <v>688163</v>
      </c>
      <c r="D19" s="186">
        <v>159627</v>
      </c>
      <c r="E19" s="186">
        <v>71517</v>
      </c>
      <c r="F19" s="169">
        <v>152904</v>
      </c>
    </row>
    <row r="20" spans="1:6" ht="12.75">
      <c r="A20" s="117">
        <v>2005</v>
      </c>
      <c r="B20" s="167">
        <v>1119838</v>
      </c>
      <c r="C20" s="186">
        <v>714604</v>
      </c>
      <c r="D20" s="186">
        <v>169396</v>
      </c>
      <c r="E20" s="186">
        <v>75561</v>
      </c>
      <c r="F20" s="169">
        <v>160277</v>
      </c>
    </row>
    <row r="21" spans="1:6" ht="12.75">
      <c r="A21" s="117">
        <v>2006</v>
      </c>
      <c r="B21" s="167">
        <v>1127467</v>
      </c>
      <c r="C21" s="186">
        <v>719606</v>
      </c>
      <c r="D21" s="186">
        <v>173786</v>
      </c>
      <c r="E21" s="186">
        <v>74734</v>
      </c>
      <c r="F21" s="169">
        <v>159341</v>
      </c>
    </row>
    <row r="22" spans="1:6" ht="12.75">
      <c r="A22" s="58"/>
      <c r="B22" s="189"/>
      <c r="C22" s="58"/>
      <c r="D22" s="58"/>
      <c r="E22" s="58"/>
      <c r="F22" s="79"/>
    </row>
    <row r="24" ht="12.75">
      <c r="A24" s="5" t="s">
        <v>706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2007-08-23T20:54:37Z</cp:lastPrinted>
  <dcterms:created xsi:type="dcterms:W3CDTF">2000-09-28T00:28:50Z</dcterms:created>
  <dcterms:modified xsi:type="dcterms:W3CDTF">2008-01-14T19:12:14Z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