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22" sheetId="1" r:id="rId1"/>
  </sheets>
  <definedNames>
    <definedName name="_xlnm.Print_Area" localSheetId="0">'2022'!$A$1:$G$48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<sst xmlns="http://schemas.openxmlformats.org/spreadsheetml/2006/main" count="24" uniqueCount="22">
  <si>
    <t>Outgoing</t>
  </si>
  <si>
    <t>Incoming</t>
  </si>
  <si>
    <t>Air cargo:  outgoing &amp; incoming</t>
  </si>
  <si>
    <t>Airmail:  outgoing &amp; incoming</t>
  </si>
  <si>
    <t>[In thousands of pounds]</t>
  </si>
  <si>
    <t>Overseas air cargo</t>
  </si>
  <si>
    <t>Overseas airmail</t>
  </si>
  <si>
    <t>Interisland</t>
  </si>
  <si>
    <t>Year</t>
  </si>
  <si>
    <t>2017 1/</t>
  </si>
  <si>
    <t>2018 1/</t>
  </si>
  <si>
    <t>2019 1/</t>
  </si>
  <si>
    <t>2020 1/</t>
  </si>
  <si>
    <t xml:space="preserve">     1/  Data include commercial airlines and cargo airlines, data might not be comparable to previous years</t>
  </si>
  <si>
    <t>as mail and cargo data might be categorized differently.</t>
  </si>
  <si>
    <t>2021 1/</t>
  </si>
  <si>
    <t>2022 1/</t>
  </si>
  <si>
    <t>Fields.asp?gnoyr_VQ=FMF&gt; accessed on June 16, 2023.</t>
  </si>
  <si>
    <t>Department of Transportation, Bureau of Transportation Statistics, &lt;https://www.transtats.bts.gov/</t>
  </si>
  <si>
    <t>Table 18.38-- AIR CARGO AND AIRMAIL:  1990 TO 2022</t>
  </si>
  <si>
    <t xml:space="preserve">     Source:  For data 1990 to 2016, Hawaii State Department of Transportation, Airports Division, records</t>
  </si>
  <si>
    <t>and for 2017 to 2022, Hawaii State Department of Business, Economic, Development &amp; Tourism; and U.S.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</si>
</sst>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  <numFmt numFmtId="176" formatCode="#,##0\ 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1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9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0" xfId="0" applyNumberFormat="1" applyFill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9" t="s">
        <v>19</v>
      </c>
      <c r="B1" s="1"/>
      <c r="C1" s="1"/>
      <c r="D1" s="1"/>
      <c r="E1" s="1"/>
      <c r="F1" s="1"/>
      <c r="G1" s="1"/>
    </row>
    <row r="2" spans="1:7" ht="12.75" customHeight="1">
      <c r="A2" s="30"/>
      <c r="B2" s="1"/>
      <c r="C2" s="1"/>
      <c r="D2" s="1"/>
      <c r="E2" s="1"/>
      <c r="F2" s="1"/>
      <c r="G2" s="1"/>
    </row>
    <row r="3" spans="1:7" ht="12.75">
      <c r="A3" s="31" t="s">
        <v>4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2"/>
      <c r="C4" s="2"/>
      <c r="D4" s="2"/>
      <c r="E4" s="2"/>
      <c r="F4" s="2"/>
      <c r="G4" s="2"/>
    </row>
    <row r="5" spans="1:7" s="6" customFormat="1" ht="24" customHeight="1" thickTop="1">
      <c r="A5" s="3"/>
      <c r="B5" s="4" t="s">
        <v>5</v>
      </c>
      <c r="C5" s="5"/>
      <c r="D5" s="18" t="s">
        <v>6</v>
      </c>
      <c r="E5" s="19"/>
      <c r="F5" s="4" t="s">
        <v>7</v>
      </c>
      <c r="G5" s="5"/>
    </row>
    <row r="6" spans="1:7" s="9" customFormat="1" ht="45" customHeight="1">
      <c r="A6" s="16" t="s">
        <v>8</v>
      </c>
      <c r="B6" s="7" t="s">
        <v>0</v>
      </c>
      <c r="C6" s="8" t="s">
        <v>1</v>
      </c>
      <c r="D6" s="20" t="s">
        <v>0</v>
      </c>
      <c r="E6" s="21" t="s">
        <v>1</v>
      </c>
      <c r="F6" s="7" t="s">
        <v>2</v>
      </c>
      <c r="G6" s="8" t="s">
        <v>3</v>
      </c>
    </row>
    <row r="7" spans="1:6" ht="12.75">
      <c r="A7" s="10"/>
      <c r="B7" s="10"/>
      <c r="C7" s="17"/>
      <c r="D7" s="22"/>
      <c r="E7" s="23"/>
      <c r="F7" s="10"/>
    </row>
    <row r="8" spans="1:7" ht="12.75">
      <c r="A8" s="11">
        <v>1990</v>
      </c>
      <c r="B8" s="32">
        <v>295326</v>
      </c>
      <c r="C8" s="33">
        <v>337724</v>
      </c>
      <c r="D8" s="34">
        <v>32022</v>
      </c>
      <c r="E8" s="35">
        <v>38198</v>
      </c>
      <c r="F8" s="32">
        <v>145418</v>
      </c>
      <c r="G8" s="36">
        <v>22848</v>
      </c>
    </row>
    <row r="9" spans="1:7" ht="12.75">
      <c r="A9" s="11">
        <v>1991</v>
      </c>
      <c r="B9" s="32">
        <v>306376</v>
      </c>
      <c r="C9" s="33">
        <v>342032</v>
      </c>
      <c r="D9" s="34">
        <v>33658</v>
      </c>
      <c r="E9" s="35">
        <v>44281</v>
      </c>
      <c r="F9" s="32">
        <v>144104</v>
      </c>
      <c r="G9" s="36">
        <v>23673</v>
      </c>
    </row>
    <row r="10" spans="1:7" ht="12.75">
      <c r="A10" s="11">
        <v>1992</v>
      </c>
      <c r="B10" s="32">
        <v>305224</v>
      </c>
      <c r="C10" s="33">
        <v>305658</v>
      </c>
      <c r="D10" s="34">
        <v>39268</v>
      </c>
      <c r="E10" s="35">
        <v>66052</v>
      </c>
      <c r="F10" s="32">
        <v>153912</v>
      </c>
      <c r="G10" s="36">
        <v>25594</v>
      </c>
    </row>
    <row r="11" spans="1:7" ht="12.75">
      <c r="A11" s="11">
        <v>1993</v>
      </c>
      <c r="B11" s="32">
        <v>307302</v>
      </c>
      <c r="C11" s="33">
        <v>255516</v>
      </c>
      <c r="D11" s="34">
        <v>52324</v>
      </c>
      <c r="E11" s="35">
        <v>112970</v>
      </c>
      <c r="F11" s="32">
        <v>147054</v>
      </c>
      <c r="G11" s="36">
        <v>26406</v>
      </c>
    </row>
    <row r="12" spans="1:7" ht="12.75">
      <c r="A12" s="11">
        <v>1994</v>
      </c>
      <c r="B12" s="32">
        <v>339086</v>
      </c>
      <c r="C12" s="33">
        <v>308962</v>
      </c>
      <c r="D12" s="34">
        <v>47921</v>
      </c>
      <c r="E12" s="35">
        <v>121964</v>
      </c>
      <c r="F12" s="32">
        <v>148904</v>
      </c>
      <c r="G12" s="36">
        <v>27964</v>
      </c>
    </row>
    <row r="13" spans="1:7" ht="12.75">
      <c r="A13" s="11">
        <v>1995</v>
      </c>
      <c r="B13" s="32">
        <v>336764</v>
      </c>
      <c r="C13" s="33">
        <v>276416</v>
      </c>
      <c r="D13" s="34">
        <v>49056</v>
      </c>
      <c r="E13" s="35">
        <v>118098</v>
      </c>
      <c r="F13" s="32">
        <v>149174</v>
      </c>
      <c r="G13" s="36">
        <v>27646</v>
      </c>
    </row>
    <row r="14" spans="1:7" ht="12.75">
      <c r="A14" s="11">
        <v>1996</v>
      </c>
      <c r="B14" s="32">
        <v>355466</v>
      </c>
      <c r="C14" s="33">
        <v>296856</v>
      </c>
      <c r="D14" s="34">
        <v>48654</v>
      </c>
      <c r="E14" s="35">
        <v>114408</v>
      </c>
      <c r="F14" s="32">
        <v>160784</v>
      </c>
      <c r="G14" s="36">
        <v>29572</v>
      </c>
    </row>
    <row r="15" spans="1:7" ht="12.75">
      <c r="A15" s="11">
        <v>1997</v>
      </c>
      <c r="B15" s="32">
        <v>424990</v>
      </c>
      <c r="C15" s="33">
        <v>363598</v>
      </c>
      <c r="D15" s="34">
        <v>51212</v>
      </c>
      <c r="E15" s="35">
        <v>110336</v>
      </c>
      <c r="F15" s="32">
        <v>173154</v>
      </c>
      <c r="G15" s="36">
        <v>31272</v>
      </c>
    </row>
    <row r="16" spans="1:7" ht="12.75">
      <c r="A16" s="11">
        <v>1998</v>
      </c>
      <c r="B16" s="32">
        <v>508858</v>
      </c>
      <c r="C16" s="33">
        <v>311196</v>
      </c>
      <c r="D16" s="34">
        <v>56902</v>
      </c>
      <c r="E16" s="35">
        <v>107039</v>
      </c>
      <c r="F16" s="32">
        <v>140034</v>
      </c>
      <c r="G16" s="36">
        <v>40548</v>
      </c>
    </row>
    <row r="17" spans="1:7" ht="12.75">
      <c r="A17" s="11">
        <v>1999</v>
      </c>
      <c r="B17" s="32">
        <v>414678</v>
      </c>
      <c r="C17" s="33">
        <v>359426</v>
      </c>
      <c r="D17" s="34">
        <v>61410</v>
      </c>
      <c r="E17" s="35">
        <v>110975</v>
      </c>
      <c r="F17" s="32">
        <v>138368</v>
      </c>
      <c r="G17" s="36">
        <v>47786</v>
      </c>
    </row>
    <row r="18" spans="1:7" ht="12.75">
      <c r="A18" s="11">
        <v>2000</v>
      </c>
      <c r="B18" s="32">
        <f>179881*2</f>
        <v>359762</v>
      </c>
      <c r="C18" s="33">
        <f>160251*2</f>
        <v>320502</v>
      </c>
      <c r="D18" s="34">
        <f>29740*2</f>
        <v>59480</v>
      </c>
      <c r="E18" s="35">
        <f>55198*2</f>
        <v>110396</v>
      </c>
      <c r="F18" s="32">
        <f>71190*2</f>
        <v>142380</v>
      </c>
      <c r="G18" s="36">
        <f>30384*2</f>
        <v>60768</v>
      </c>
    </row>
    <row r="19" spans="1:7" ht="12.75">
      <c r="A19" s="11">
        <v>2001</v>
      </c>
      <c r="B19" s="32">
        <f>121478*2</f>
        <v>242956</v>
      </c>
      <c r="C19" s="33">
        <f>102294*2</f>
        <v>204588</v>
      </c>
      <c r="D19" s="34">
        <f>25340*2</f>
        <v>50680</v>
      </c>
      <c r="E19" s="35">
        <f>51291*2</f>
        <v>102582</v>
      </c>
      <c r="F19" s="32">
        <f>75037*2</f>
        <v>150074</v>
      </c>
      <c r="G19" s="37">
        <f>21433*2</f>
        <v>42866</v>
      </c>
    </row>
    <row r="20" spans="1:7" ht="12.75">
      <c r="A20" s="11">
        <v>2002</v>
      </c>
      <c r="B20" s="32">
        <f>160476*2</f>
        <v>320952</v>
      </c>
      <c r="C20" s="33">
        <f>167626*2</f>
        <v>335252</v>
      </c>
      <c r="D20" s="34">
        <f>25746*2</f>
        <v>51492</v>
      </c>
      <c r="E20" s="35">
        <f>49133*2</f>
        <v>98266</v>
      </c>
      <c r="F20" s="32">
        <f>74052*2</f>
        <v>148104</v>
      </c>
      <c r="G20" s="36">
        <f>15069*2</f>
        <v>30138</v>
      </c>
    </row>
    <row r="21" spans="1:7" ht="12.75">
      <c r="A21" s="11">
        <v>2003</v>
      </c>
      <c r="B21" s="32">
        <f>196265*2</f>
        <v>392530</v>
      </c>
      <c r="C21" s="33">
        <f>184328*2</f>
        <v>368656</v>
      </c>
      <c r="D21" s="34">
        <f>36282*2</f>
        <v>72564</v>
      </c>
      <c r="E21" s="35">
        <f>46515*2</f>
        <v>93030</v>
      </c>
      <c r="F21" s="32">
        <f>73094*2</f>
        <v>146188</v>
      </c>
      <c r="G21" s="36">
        <f>17458*2</f>
        <v>34916</v>
      </c>
    </row>
    <row r="22" spans="1:7" ht="12.75">
      <c r="A22" s="11">
        <v>2004</v>
      </c>
      <c r="B22" s="32">
        <v>304544.27099999995</v>
      </c>
      <c r="C22" s="33">
        <v>403002.106</v>
      </c>
      <c r="D22" s="34">
        <v>55330.066000000006</v>
      </c>
      <c r="E22" s="35">
        <v>88068.781</v>
      </c>
      <c r="F22" s="32">
        <v>145363.923</v>
      </c>
      <c r="G22" s="36">
        <v>41995.197</v>
      </c>
    </row>
    <row r="23" spans="1:7" ht="12.75">
      <c r="A23" s="11">
        <v>2005</v>
      </c>
      <c r="B23" s="32">
        <v>298380.757</v>
      </c>
      <c r="C23" s="33">
        <v>409956.49</v>
      </c>
      <c r="D23" s="34">
        <v>60351.42</v>
      </c>
      <c r="E23" s="35">
        <v>101661.84400000001</v>
      </c>
      <c r="F23" s="32">
        <v>144954.626</v>
      </c>
      <c r="G23" s="36">
        <v>48444.8</v>
      </c>
    </row>
    <row r="24" spans="1:7" s="15" customFormat="1" ht="12.75">
      <c r="A24" s="11">
        <v>2006</v>
      </c>
      <c r="B24" s="32">
        <v>270910.245</v>
      </c>
      <c r="C24" s="33">
        <v>404195.22699999996</v>
      </c>
      <c r="D24" s="34">
        <v>69827.08099999999</v>
      </c>
      <c r="E24" s="35">
        <v>115104.392</v>
      </c>
      <c r="F24" s="32">
        <v>138670</v>
      </c>
      <c r="G24" s="36">
        <v>37538</v>
      </c>
    </row>
    <row r="25" spans="1:7" s="15" customFormat="1" ht="12.75">
      <c r="A25" s="11">
        <v>2007</v>
      </c>
      <c r="B25" s="32">
        <v>262473</v>
      </c>
      <c r="C25" s="33">
        <v>428361</v>
      </c>
      <c r="D25" s="34">
        <v>62718</v>
      </c>
      <c r="E25" s="35">
        <v>117636</v>
      </c>
      <c r="F25" s="32">
        <v>140212</v>
      </c>
      <c r="G25" s="36">
        <v>35117</v>
      </c>
    </row>
    <row r="26" spans="1:7" s="15" customFormat="1" ht="12.75">
      <c r="A26" s="11">
        <v>2008</v>
      </c>
      <c r="B26" s="32">
        <v>238648</v>
      </c>
      <c r="C26" s="33">
        <v>401225</v>
      </c>
      <c r="D26" s="34">
        <v>55186</v>
      </c>
      <c r="E26" s="35">
        <v>116443</v>
      </c>
      <c r="F26" s="32">
        <v>126376</v>
      </c>
      <c r="G26" s="36">
        <v>35606</v>
      </c>
    </row>
    <row r="27" spans="1:7" s="15" customFormat="1" ht="12.75">
      <c r="A27" s="11">
        <v>2009</v>
      </c>
      <c r="B27" s="32">
        <v>222112.433</v>
      </c>
      <c r="C27" s="33">
        <v>373800.127</v>
      </c>
      <c r="D27" s="34">
        <v>51720.193</v>
      </c>
      <c r="E27" s="35">
        <v>111637.118</v>
      </c>
      <c r="F27" s="32">
        <v>120804.13</v>
      </c>
      <c r="G27" s="36">
        <v>32353.589</v>
      </c>
    </row>
    <row r="28" spans="1:7" s="15" customFormat="1" ht="12.75">
      <c r="A28" s="11">
        <v>2010</v>
      </c>
      <c r="B28" s="32">
        <v>253570.619</v>
      </c>
      <c r="C28" s="33">
        <v>394315.248</v>
      </c>
      <c r="D28" s="34">
        <v>54643.203</v>
      </c>
      <c r="E28" s="35">
        <v>158671.042</v>
      </c>
      <c r="F28" s="32">
        <v>132666.222</v>
      </c>
      <c r="G28" s="36">
        <v>35945.153</v>
      </c>
    </row>
    <row r="29" spans="1:7" s="15" customFormat="1" ht="12.75">
      <c r="A29" s="11">
        <v>2011</v>
      </c>
      <c r="B29" s="32">
        <v>231233.646</v>
      </c>
      <c r="C29" s="33">
        <v>367534.084</v>
      </c>
      <c r="D29" s="34">
        <v>42326.494</v>
      </c>
      <c r="E29" s="35">
        <v>95390.341</v>
      </c>
      <c r="F29" s="32">
        <v>130114.924</v>
      </c>
      <c r="G29" s="36">
        <v>29554.174</v>
      </c>
    </row>
    <row r="30" spans="1:7" s="15" customFormat="1" ht="12.75">
      <c r="A30" s="11">
        <v>2012</v>
      </c>
      <c r="B30" s="32">
        <v>282198.359</v>
      </c>
      <c r="C30" s="33">
        <v>390036.612</v>
      </c>
      <c r="D30" s="34">
        <v>38920.144</v>
      </c>
      <c r="E30" s="35">
        <v>98616.578</v>
      </c>
      <c r="F30" s="32">
        <v>129929.164</v>
      </c>
      <c r="G30" s="36">
        <v>24604.985</v>
      </c>
    </row>
    <row r="31" spans="1:7" s="15" customFormat="1" ht="12.75">
      <c r="A31" s="11">
        <v>2013</v>
      </c>
      <c r="B31" s="32">
        <v>267975.725</v>
      </c>
      <c r="C31" s="33">
        <v>404957.453</v>
      </c>
      <c r="D31" s="34">
        <v>36199.236</v>
      </c>
      <c r="E31" s="35">
        <v>90770.789</v>
      </c>
      <c r="F31" s="32">
        <v>138962.677</v>
      </c>
      <c r="G31" s="36">
        <v>33768.41</v>
      </c>
    </row>
    <row r="32" spans="1:7" s="15" customFormat="1" ht="12.75">
      <c r="A32" s="11">
        <v>2014</v>
      </c>
      <c r="B32" s="32">
        <v>288056.728</v>
      </c>
      <c r="C32" s="33">
        <v>430501.946</v>
      </c>
      <c r="D32" s="34">
        <v>46231.597</v>
      </c>
      <c r="E32" s="35">
        <v>109618.777</v>
      </c>
      <c r="F32" s="32">
        <v>140421.87099999998</v>
      </c>
      <c r="G32" s="36">
        <v>38247.645</v>
      </c>
    </row>
    <row r="33" spans="1:7" s="15" customFormat="1" ht="12.75">
      <c r="A33" s="11">
        <v>2015</v>
      </c>
      <c r="B33" s="32">
        <v>280467.91699999996</v>
      </c>
      <c r="C33" s="33">
        <v>427713.35199999996</v>
      </c>
      <c r="D33" s="34">
        <v>51234.342</v>
      </c>
      <c r="E33" s="35">
        <v>122864.33</v>
      </c>
      <c r="F33" s="32">
        <v>151850.83500000002</v>
      </c>
      <c r="G33" s="36">
        <v>42809.352999999996</v>
      </c>
    </row>
    <row r="34" spans="1:7" s="15" customFormat="1" ht="12.75">
      <c r="A34" s="11">
        <v>2016</v>
      </c>
      <c r="B34" s="32">
        <v>227922.197</v>
      </c>
      <c r="C34" s="33">
        <v>382116.04699999996</v>
      </c>
      <c r="D34" s="34">
        <v>42604.652</v>
      </c>
      <c r="E34" s="35">
        <v>115608.129</v>
      </c>
      <c r="F34" s="32">
        <v>150679.99399999998</v>
      </c>
      <c r="G34" s="36">
        <v>38526.75100000001</v>
      </c>
    </row>
    <row r="35" spans="1:7" s="15" customFormat="1" ht="12.75">
      <c r="A35" s="28" t="s">
        <v>9</v>
      </c>
      <c r="B35" s="38">
        <v>429791.48441211996</v>
      </c>
      <c r="C35" s="39">
        <v>698395.5604268401</v>
      </c>
      <c r="D35" s="40">
        <v>12932.033835349888</v>
      </c>
      <c r="E35" s="41">
        <v>17619.24373606</v>
      </c>
      <c r="F35" s="38">
        <v>190979.756</v>
      </c>
      <c r="G35" s="42">
        <v>33896.747</v>
      </c>
    </row>
    <row r="36" spans="1:7" s="15" customFormat="1" ht="12.75">
      <c r="A36" s="28" t="s">
        <v>10</v>
      </c>
      <c r="B36" s="38">
        <v>449215</v>
      </c>
      <c r="C36" s="39">
        <v>739391</v>
      </c>
      <c r="D36" s="40">
        <v>9963</v>
      </c>
      <c r="E36" s="41">
        <v>15588</v>
      </c>
      <c r="F36" s="38">
        <v>208866</v>
      </c>
      <c r="G36" s="42">
        <v>28952</v>
      </c>
    </row>
    <row r="37" spans="1:7" s="15" customFormat="1" ht="12.75">
      <c r="A37" s="28" t="s">
        <v>11</v>
      </c>
      <c r="B37" s="38">
        <v>429305.34077</v>
      </c>
      <c r="C37" s="39">
        <v>763741.54409108</v>
      </c>
      <c r="D37" s="40">
        <v>18960.27508</v>
      </c>
      <c r="E37" s="41">
        <v>23841.4451</v>
      </c>
      <c r="F37" s="38">
        <v>205392.04</v>
      </c>
      <c r="G37" s="42">
        <v>28632.995</v>
      </c>
    </row>
    <row r="38" spans="1:7" s="15" customFormat="1" ht="12.75">
      <c r="A38" s="28" t="s">
        <v>12</v>
      </c>
      <c r="B38" s="38">
        <v>347260.82295999996</v>
      </c>
      <c r="C38" s="39">
        <v>642416.0460506199</v>
      </c>
      <c r="D38" s="40">
        <v>17078.9532</v>
      </c>
      <c r="E38" s="41">
        <v>14362.95859</v>
      </c>
      <c r="F38" s="38">
        <v>172575.057</v>
      </c>
      <c r="G38" s="42">
        <v>37406.042</v>
      </c>
    </row>
    <row r="39" spans="1:7" s="15" customFormat="1" ht="12.75">
      <c r="A39" s="28" t="s">
        <v>15</v>
      </c>
      <c r="B39" s="38">
        <v>420125.6922</v>
      </c>
      <c r="C39" s="39">
        <v>773113.8876</v>
      </c>
      <c r="D39" s="40">
        <v>24610.702</v>
      </c>
      <c r="E39" s="41">
        <v>31454.53</v>
      </c>
      <c r="F39" s="38">
        <v>201569.943</v>
      </c>
      <c r="G39" s="42">
        <v>37775.01</v>
      </c>
    </row>
    <row r="40" spans="1:7" s="15" customFormat="1" ht="12.75">
      <c r="A40" s="28" t="s">
        <v>16</v>
      </c>
      <c r="B40" s="38">
        <v>468912.5638</v>
      </c>
      <c r="C40" s="39">
        <v>819081.3737</v>
      </c>
      <c r="D40" s="40">
        <v>22403.816</v>
      </c>
      <c r="E40" s="41">
        <v>44399.757</v>
      </c>
      <c r="F40" s="38">
        <v>203798.733</v>
      </c>
      <c r="G40" s="42">
        <v>25491.444</v>
      </c>
    </row>
    <row r="41" spans="1:7" ht="12.75">
      <c r="A41" s="12"/>
      <c r="B41" s="12"/>
      <c r="C41" s="13"/>
      <c r="D41" s="24"/>
      <c r="E41" s="25"/>
      <c r="F41" s="12"/>
      <c r="G41" s="13"/>
    </row>
    <row r="42" ht="12.75">
      <c r="B42" s="14"/>
    </row>
    <row r="43" spans="1:2" ht="12.75">
      <c r="A43" s="26" t="s">
        <v>13</v>
      </c>
      <c r="B43" s="14"/>
    </row>
    <row r="44" spans="1:2" ht="12.75">
      <c r="A44" s="26" t="s">
        <v>14</v>
      </c>
      <c r="B44" s="14"/>
    </row>
    <row r="45" spans="1:7" ht="12.75">
      <c r="A45" s="26" t="s">
        <v>20</v>
      </c>
      <c r="B45" s="15"/>
      <c r="C45" s="15"/>
      <c r="D45" s="15"/>
      <c r="E45" s="15"/>
      <c r="F45" s="15"/>
      <c r="G45" s="15"/>
    </row>
    <row r="46" ht="12.75">
      <c r="A46" s="26" t="s">
        <v>21</v>
      </c>
    </row>
    <row r="47" ht="12.75">
      <c r="A47" s="26" t="s">
        <v>18</v>
      </c>
    </row>
    <row r="48" ht="12.75">
      <c r="A48" s="27" t="s">
        <v>17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2022&amp;R&amp;9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2023-06-23T03:29:29Z</cp:lastPrinted>
  <dcterms:created xsi:type="dcterms:W3CDTF">2005-05-20T08:41:24Z</dcterms:created>
  <dcterms:modified xsi:type="dcterms:W3CDTF">2023-08-08T00:38:38Z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