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P:\TAX DATA_CONFIDENTIAL\Stats Reports &amp; Data Files Prior TY 2007 &amp; Misc\HI INDIVIDUAL INCOME TAX STATISTICS\"/>
    </mc:Choice>
  </mc:AlternateContent>
  <xr:revisionPtr revIDLastSave="0" documentId="13_ncr:1_{E0025DB2-6080-49E1-BFF0-3B158820A0CD}" xr6:coauthVersionLast="44" xr6:coauthVersionMax="44" xr10:uidLastSave="{00000000-0000-0000-0000-000000000000}"/>
  <bookViews>
    <workbookView xWindow="-28920" yWindow="-120" windowWidth="29040" windowHeight="15840" activeTab="21" xr2:uid="{00000000-000D-0000-FFFF-FFFF00000000}"/>
  </bookViews>
  <sheets>
    <sheet name="1A" sheetId="1" r:id="rId1"/>
    <sheet name="1B" sheetId="16" r:id="rId2"/>
    <sheet name="1C" sheetId="22" r:id="rId3"/>
    <sheet name="1D" sheetId="23" r:id="rId4"/>
    <sheet name="2A" sheetId="2" r:id="rId5"/>
    <sheet name="2B" sheetId="17" r:id="rId6"/>
    <sheet name="3A" sheetId="24" r:id="rId7"/>
    <sheet name="3B" sheetId="3" r:id="rId8"/>
    <sheet name="3C" sheetId="18" r:id="rId9"/>
    <sheet name="4, 5" sheetId="4" r:id="rId10"/>
    <sheet name="6A" sheetId="25" r:id="rId11"/>
    <sheet name="6B" sheetId="6" r:id="rId12"/>
    <sheet name="6C" sheetId="20" r:id="rId13"/>
    <sheet name="7-9" sheetId="7" r:id="rId14"/>
    <sheet name="10" sheetId="8" r:id="rId15"/>
    <sheet name="A1" sheetId="26" r:id="rId16"/>
    <sheet name="A2" sheetId="27" r:id="rId17"/>
    <sheet name="A3" sheetId="28" r:id="rId18"/>
    <sheet name="A4" sheetId="29" r:id="rId19"/>
    <sheet name="A5" sheetId="30" r:id="rId20"/>
    <sheet name="A6" sheetId="31" r:id="rId21"/>
    <sheet name="A7" sheetId="32" r:id="rId22"/>
    <sheet name="A8" sheetId="35" r:id="rId23"/>
  </sheets>
  <externalReferences>
    <externalReference r:id="rId24"/>
    <externalReference r:id="rId25"/>
    <externalReference r:id="rId26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28" i="1" l="1"/>
  <c r="K27" i="1"/>
  <c r="K26" i="1"/>
  <c r="K25" i="1"/>
  <c r="K24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DZ28" i="35"/>
  <c r="DZ30" i="35"/>
  <c r="DX30" i="35"/>
  <c r="DV30" i="35"/>
  <c r="DT30" i="35"/>
  <c r="DR30" i="35"/>
  <c r="DP30" i="35"/>
  <c r="DN28" i="35"/>
  <c r="DN30" i="35" s="1"/>
  <c r="DL30" i="35"/>
  <c r="DE30" i="35"/>
  <c r="DC30" i="35"/>
  <c r="DA30" i="35"/>
  <c r="CY30" i="35"/>
  <c r="CW28" i="35"/>
  <c r="CW30" i="35" s="1"/>
  <c r="CU30" i="35"/>
  <c r="CS30" i="35"/>
  <c r="CQ30" i="35"/>
  <c r="CI30" i="35"/>
  <c r="CG30" i="35"/>
  <c r="CE28" i="35"/>
  <c r="CE30" i="35"/>
  <c r="CC30" i="35"/>
  <c r="CA30" i="35"/>
  <c r="BY30" i="35"/>
  <c r="BW30" i="35"/>
  <c r="BU30" i="35"/>
  <c r="BN30" i="35"/>
  <c r="BL30" i="35"/>
  <c r="BI30" i="35"/>
  <c r="BG30" i="35"/>
  <c r="BD30" i="35"/>
  <c r="BB30" i="35"/>
  <c r="AY30" i="35"/>
  <c r="AW30" i="35"/>
  <c r="P30" i="35"/>
  <c r="N30" i="35"/>
  <c r="L30" i="35"/>
  <c r="J30" i="35"/>
  <c r="H30" i="35"/>
  <c r="F30" i="35"/>
  <c r="AO30" i="35"/>
  <c r="AM30" i="35"/>
  <c r="AJ30" i="35"/>
  <c r="AH30" i="35"/>
  <c r="AE30" i="35"/>
  <c r="AC30" i="35"/>
  <c r="Z30" i="35"/>
  <c r="X30" i="35"/>
  <c r="G25" i="31"/>
  <c r="G26" i="31"/>
  <c r="G27" i="31"/>
  <c r="G28" i="31"/>
  <c r="H28" i="31"/>
  <c r="H27" i="31"/>
  <c r="H26" i="31"/>
  <c r="H25" i="31"/>
  <c r="H21" i="31"/>
  <c r="G21" i="31"/>
  <c r="F21" i="31"/>
  <c r="E21" i="31"/>
  <c r="H20" i="31"/>
  <c r="G20" i="31"/>
  <c r="F20" i="31"/>
  <c r="E20" i="31"/>
  <c r="H19" i="31"/>
  <c r="G19" i="31"/>
  <c r="F19" i="31"/>
  <c r="E19" i="31"/>
  <c r="H18" i="31"/>
  <c r="G18" i="31"/>
  <c r="F18" i="31"/>
  <c r="E18" i="31"/>
  <c r="H17" i="31"/>
  <c r="G17" i="31"/>
  <c r="F17" i="31"/>
  <c r="E17" i="31"/>
  <c r="H16" i="31"/>
  <c r="G16" i="31"/>
  <c r="F16" i="31"/>
  <c r="E16" i="31"/>
  <c r="H15" i="31"/>
  <c r="G15" i="31"/>
  <c r="F15" i="31"/>
  <c r="E15" i="31"/>
  <c r="H14" i="31"/>
  <c r="G14" i="31"/>
  <c r="F14" i="31"/>
  <c r="E14" i="31"/>
  <c r="H13" i="31"/>
  <c r="G13" i="31"/>
  <c r="F13" i="31"/>
  <c r="E13" i="31"/>
  <c r="H12" i="31"/>
  <c r="G12" i="31"/>
  <c r="F12" i="31"/>
  <c r="E12" i="31"/>
  <c r="H11" i="31"/>
  <c r="G11" i="31"/>
  <c r="F11" i="31"/>
  <c r="E11" i="31"/>
  <c r="H10" i="31"/>
  <c r="G10" i="31"/>
  <c r="F10" i="31"/>
  <c r="E10" i="31"/>
  <c r="L8" i="28"/>
  <c r="L9" i="28"/>
  <c r="L10" i="28"/>
  <c r="L11" i="28"/>
  <c r="L12" i="28"/>
  <c r="L13" i="28"/>
  <c r="L14" i="28"/>
  <c r="L15" i="28"/>
  <c r="L16" i="28"/>
  <c r="L17" i="28"/>
  <c r="L18" i="28"/>
  <c r="L19" i="28"/>
  <c r="K8" i="28"/>
  <c r="K9" i="28"/>
  <c r="K10" i="28"/>
  <c r="K11" i="28"/>
  <c r="K12" i="28"/>
  <c r="K13" i="28"/>
  <c r="K14" i="28"/>
  <c r="K15" i="28"/>
  <c r="K16" i="28"/>
  <c r="K17" i="28"/>
  <c r="K18" i="28"/>
  <c r="K19" i="28"/>
  <c r="J23" i="28"/>
  <c r="J24" i="28"/>
  <c r="J25" i="28"/>
  <c r="J26" i="28"/>
  <c r="J27" i="28"/>
  <c r="J8" i="28"/>
  <c r="J9" i="28"/>
  <c r="J10" i="28"/>
  <c r="J11" i="28"/>
  <c r="J12" i="28"/>
  <c r="J13" i="28"/>
  <c r="J14" i="28"/>
  <c r="J15" i="28"/>
  <c r="J16" i="28"/>
  <c r="J17" i="28"/>
  <c r="J18" i="28"/>
  <c r="J19" i="28"/>
  <c r="I23" i="28"/>
  <c r="I24" i="28"/>
  <c r="I25" i="28"/>
  <c r="I26" i="28"/>
  <c r="I8" i="28"/>
  <c r="I9" i="28"/>
  <c r="I10" i="28"/>
  <c r="I11" i="28"/>
  <c r="I12" i="28"/>
  <c r="I13" i="28"/>
  <c r="I14" i="28"/>
  <c r="I15" i="28"/>
  <c r="I16" i="28"/>
  <c r="I17" i="28"/>
  <c r="I18" i="28"/>
  <c r="I19" i="28"/>
  <c r="H23" i="28"/>
  <c r="H24" i="28"/>
  <c r="H25" i="28"/>
  <c r="H26" i="28"/>
  <c r="H8" i="28"/>
  <c r="H9" i="28"/>
  <c r="H10" i="28"/>
  <c r="H11" i="28"/>
  <c r="H12" i="28"/>
  <c r="H13" i="28"/>
  <c r="H14" i="28"/>
  <c r="H15" i="28"/>
  <c r="H16" i="28"/>
  <c r="H17" i="28"/>
  <c r="H18" i="28"/>
  <c r="H19" i="28"/>
  <c r="G23" i="28"/>
  <c r="G24" i="28"/>
  <c r="G25" i="28"/>
  <c r="G26" i="28"/>
  <c r="G8" i="28"/>
  <c r="G9" i="28"/>
  <c r="G10" i="28"/>
  <c r="G11" i="28"/>
  <c r="G12" i="28"/>
  <c r="G13" i="28"/>
  <c r="G14" i="28"/>
  <c r="G15" i="28"/>
  <c r="G16" i="28"/>
  <c r="G17" i="28"/>
  <c r="G18" i="28"/>
  <c r="G19" i="28"/>
  <c r="E8" i="28"/>
  <c r="E9" i="28"/>
  <c r="E10" i="28"/>
  <c r="E11" i="28"/>
  <c r="E12" i="28"/>
  <c r="E13" i="28"/>
  <c r="E14" i="28"/>
  <c r="E15" i="28"/>
  <c r="E16" i="28"/>
  <c r="E17" i="28"/>
  <c r="E18" i="28"/>
  <c r="E19" i="28"/>
  <c r="E23" i="28"/>
  <c r="E24" i="28"/>
  <c r="E25" i="28"/>
  <c r="E26" i="28"/>
  <c r="F27" i="28"/>
  <c r="O8" i="26"/>
  <c r="O9" i="26"/>
  <c r="O10" i="26"/>
  <c r="O11" i="26"/>
  <c r="O20" i="26" s="1"/>
  <c r="O12" i="26"/>
  <c r="O13" i="26"/>
  <c r="O14" i="26"/>
  <c r="O15" i="26"/>
  <c r="O16" i="26"/>
  <c r="O17" i="26"/>
  <c r="O18" i="26"/>
  <c r="O19" i="26"/>
  <c r="L8" i="26"/>
  <c r="L9" i="26"/>
  <c r="L10" i="26"/>
  <c r="L11" i="26"/>
  <c r="L12" i="26"/>
  <c r="L13" i="26"/>
  <c r="L14" i="26"/>
  <c r="L15" i="26"/>
  <c r="L16" i="26"/>
  <c r="L17" i="26"/>
  <c r="L18" i="26"/>
  <c r="L19" i="26"/>
  <c r="I8" i="26"/>
  <c r="I9" i="26"/>
  <c r="I10" i="26"/>
  <c r="I11" i="26"/>
  <c r="I12" i="26"/>
  <c r="I13" i="26"/>
  <c r="I14" i="26"/>
  <c r="I15" i="26"/>
  <c r="I16" i="26"/>
  <c r="I17" i="26"/>
  <c r="I18" i="26"/>
  <c r="I19" i="26"/>
  <c r="I23" i="26"/>
  <c r="I24" i="26"/>
  <c r="I25" i="26"/>
  <c r="I26" i="26"/>
  <c r="E8" i="26"/>
  <c r="E9" i="26"/>
  <c r="E10" i="26"/>
  <c r="E11" i="26"/>
  <c r="E12" i="26"/>
  <c r="E13" i="26"/>
  <c r="E14" i="26"/>
  <c r="E15" i="26"/>
  <c r="E16" i="26"/>
  <c r="E17" i="26"/>
  <c r="E18" i="26"/>
  <c r="E19" i="26"/>
  <c r="E23" i="26"/>
  <c r="E24" i="26"/>
  <c r="E27" i="26" s="1"/>
  <c r="E25" i="26"/>
  <c r="E26" i="26"/>
  <c r="F8" i="24"/>
  <c r="F7" i="24"/>
  <c r="F9" i="24"/>
  <c r="F10" i="24"/>
  <c r="F11" i="24"/>
  <c r="F12" i="24"/>
  <c r="F13" i="24"/>
  <c r="F14" i="24"/>
  <c r="F15" i="24"/>
  <c r="F16" i="24"/>
  <c r="D6" i="25"/>
  <c r="F10" i="25" s="1"/>
  <c r="D15" i="25"/>
  <c r="D17" i="24"/>
  <c r="F17" i="24" s="1"/>
  <c r="F6" i="24"/>
  <c r="E19" i="23"/>
  <c r="I9" i="23"/>
  <c r="K9" i="23" s="1"/>
  <c r="I13" i="23"/>
  <c r="K13" i="23"/>
  <c r="I17" i="23"/>
  <c r="K17" i="23"/>
  <c r="I18" i="23"/>
  <c r="K18" i="23" s="1"/>
  <c r="I7" i="23"/>
  <c r="K7" i="23" s="1"/>
  <c r="I14" i="23"/>
  <c r="K14" i="23"/>
  <c r="I28" i="23"/>
  <c r="K28" i="23"/>
  <c r="I27" i="23"/>
  <c r="K27" i="23" s="1"/>
  <c r="I26" i="23"/>
  <c r="K26" i="23" s="1"/>
  <c r="I25" i="23"/>
  <c r="K25" i="23"/>
  <c r="I24" i="23"/>
  <c r="K24" i="23"/>
  <c r="I19" i="23"/>
  <c r="K19" i="23" s="1"/>
  <c r="I16" i="23"/>
  <c r="K16" i="23" s="1"/>
  <c r="I15" i="23"/>
  <c r="K15" i="23"/>
  <c r="I12" i="23"/>
  <c r="K12" i="23"/>
  <c r="I11" i="23"/>
  <c r="K11" i="23" s="1"/>
  <c r="I10" i="23"/>
  <c r="K10" i="23" s="1"/>
  <c r="I8" i="23"/>
  <c r="K8" i="23"/>
  <c r="I25" i="22"/>
  <c r="I26" i="22"/>
  <c r="I27" i="22"/>
  <c r="I24" i="22"/>
  <c r="G25" i="22"/>
  <c r="G26" i="22"/>
  <c r="G24" i="22"/>
  <c r="G27" i="22"/>
  <c r="K27" i="22" s="1"/>
  <c r="E25" i="22"/>
  <c r="K25" i="22" s="1"/>
  <c r="E26" i="22"/>
  <c r="E24" i="22"/>
  <c r="E27" i="22"/>
  <c r="I9" i="22"/>
  <c r="I10" i="22"/>
  <c r="I11" i="22"/>
  <c r="I12" i="22"/>
  <c r="I13" i="22"/>
  <c r="I14" i="22"/>
  <c r="I15" i="22"/>
  <c r="I16" i="22"/>
  <c r="I17" i="22"/>
  <c r="I18" i="22"/>
  <c r="I8" i="22"/>
  <c r="G9" i="22"/>
  <c r="G10" i="22"/>
  <c r="G11" i="22"/>
  <c r="G12" i="22"/>
  <c r="G13" i="22"/>
  <c r="G14" i="22"/>
  <c r="G15" i="22"/>
  <c r="G16" i="22"/>
  <c r="K16" i="22" s="1"/>
  <c r="G17" i="22"/>
  <c r="G18" i="22"/>
  <c r="K18" i="22" s="1"/>
  <c r="G8" i="22"/>
  <c r="E8" i="22"/>
  <c r="K8" i="22" s="1"/>
  <c r="E9" i="22"/>
  <c r="E10" i="22"/>
  <c r="E11" i="22"/>
  <c r="K11" i="22" s="1"/>
  <c r="E12" i="22"/>
  <c r="K12" i="22" s="1"/>
  <c r="E13" i="22"/>
  <c r="E14" i="22"/>
  <c r="K14" i="22" s="1"/>
  <c r="E15" i="22"/>
  <c r="E16" i="22"/>
  <c r="E17" i="22"/>
  <c r="E18" i="22"/>
  <c r="I7" i="22"/>
  <c r="G7" i="22"/>
  <c r="E7" i="22"/>
  <c r="K7" i="22" s="1"/>
  <c r="F49" i="7"/>
  <c r="F46" i="7"/>
  <c r="F45" i="7"/>
  <c r="F48" i="7"/>
  <c r="F47" i="7"/>
  <c r="D6" i="7"/>
  <c r="F7" i="7"/>
  <c r="D8" i="7"/>
  <c r="D9" i="7"/>
  <c r="D10" i="7"/>
  <c r="D11" i="7"/>
  <c r="D14" i="7"/>
  <c r="D15" i="7"/>
  <c r="D16" i="7"/>
  <c r="D25" i="7"/>
  <c r="F26" i="7"/>
  <c r="D27" i="7"/>
  <c r="F27" i="7" s="1"/>
  <c r="D28" i="7"/>
  <c r="D29" i="7"/>
  <c r="D30" i="7"/>
  <c r="D33" i="7"/>
  <c r="D34" i="7"/>
  <c r="D35" i="7"/>
  <c r="B27" i="7"/>
  <c r="B8" i="7"/>
  <c r="F8" i="7" s="1"/>
  <c r="G28" i="20"/>
  <c r="F28" i="20"/>
  <c r="E28" i="20"/>
  <c r="J28" i="20" s="1"/>
  <c r="K28" i="20" s="1"/>
  <c r="D28" i="20"/>
  <c r="H28" i="20" s="1"/>
  <c r="I28" i="20" s="1"/>
  <c r="K8" i="20"/>
  <c r="K12" i="20"/>
  <c r="K20" i="20"/>
  <c r="J8" i="20"/>
  <c r="J9" i="20"/>
  <c r="K9" i="20"/>
  <c r="J10" i="20"/>
  <c r="K10" i="20"/>
  <c r="J11" i="20"/>
  <c r="K11" i="20" s="1"/>
  <c r="J12" i="20"/>
  <c r="J13" i="20"/>
  <c r="K13" i="20"/>
  <c r="J14" i="20"/>
  <c r="K14" i="20" s="1"/>
  <c r="J15" i="20"/>
  <c r="K15" i="20" s="1"/>
  <c r="J16" i="20"/>
  <c r="K16" i="20"/>
  <c r="J17" i="20"/>
  <c r="K17" i="20"/>
  <c r="J18" i="20"/>
  <c r="K18" i="20" s="1"/>
  <c r="J19" i="20"/>
  <c r="K19" i="20" s="1"/>
  <c r="J20" i="20"/>
  <c r="J23" i="20"/>
  <c r="K23" i="20" s="1"/>
  <c r="J24" i="20"/>
  <c r="K24" i="20"/>
  <c r="J25" i="20"/>
  <c r="K25" i="20" s="1"/>
  <c r="J26" i="20"/>
  <c r="K26" i="20" s="1"/>
  <c r="J27" i="20"/>
  <c r="K27" i="20" s="1"/>
  <c r="H8" i="20"/>
  <c r="I8" i="20"/>
  <c r="H9" i="20"/>
  <c r="I9" i="20" s="1"/>
  <c r="H10" i="20"/>
  <c r="I10" i="20" s="1"/>
  <c r="H11" i="20"/>
  <c r="I11" i="20"/>
  <c r="H12" i="20"/>
  <c r="I12" i="20"/>
  <c r="H13" i="20"/>
  <c r="I13" i="20" s="1"/>
  <c r="H14" i="20"/>
  <c r="I14" i="20" s="1"/>
  <c r="H15" i="20"/>
  <c r="I15" i="20"/>
  <c r="H16" i="20"/>
  <c r="I16" i="20"/>
  <c r="H17" i="20"/>
  <c r="I17" i="20" s="1"/>
  <c r="H18" i="20"/>
  <c r="I18" i="20" s="1"/>
  <c r="H19" i="20"/>
  <c r="I19" i="20"/>
  <c r="H20" i="20"/>
  <c r="I20" i="20"/>
  <c r="H23" i="20"/>
  <c r="I23" i="20" s="1"/>
  <c r="H24" i="20"/>
  <c r="I24" i="20" s="1"/>
  <c r="H25" i="20"/>
  <c r="I25" i="20"/>
  <c r="H26" i="20"/>
  <c r="I26" i="20"/>
  <c r="H27" i="20"/>
  <c r="I27" i="20" s="1"/>
  <c r="J20" i="6"/>
  <c r="J29" i="6" s="1"/>
  <c r="F15" i="25"/>
  <c r="D16" i="25"/>
  <c r="F16" i="25" s="1"/>
  <c r="K26" i="22"/>
  <c r="K15" i="22"/>
  <c r="K24" i="22"/>
  <c r="H7" i="20"/>
  <c r="I7" i="20" s="1"/>
  <c r="J7" i="20"/>
  <c r="K7" i="20"/>
  <c r="L11" i="18"/>
  <c r="L12" i="18"/>
  <c r="L13" i="18"/>
  <c r="L14" i="18"/>
  <c r="L16" i="18"/>
  <c r="L18" i="18"/>
  <c r="J11" i="18"/>
  <c r="J12" i="18"/>
  <c r="J13" i="18"/>
  <c r="J14" i="18"/>
  <c r="J16" i="18"/>
  <c r="J18" i="18"/>
  <c r="L9" i="18"/>
  <c r="J9" i="18"/>
  <c r="B8" i="3"/>
  <c r="K25" i="16"/>
  <c r="K24" i="16"/>
  <c r="I28" i="16"/>
  <c r="K28" i="16" s="1"/>
  <c r="I26" i="16"/>
  <c r="K26" i="16" s="1"/>
  <c r="I27" i="16"/>
  <c r="K27" i="16" s="1"/>
  <c r="I25" i="16"/>
  <c r="I24" i="16"/>
  <c r="K19" i="16"/>
  <c r="K9" i="16"/>
  <c r="K10" i="16"/>
  <c r="K11" i="16"/>
  <c r="K16" i="16"/>
  <c r="K17" i="16"/>
  <c r="K8" i="16"/>
  <c r="K7" i="16"/>
  <c r="I19" i="16"/>
  <c r="I9" i="16"/>
  <c r="I10" i="16"/>
  <c r="I11" i="16"/>
  <c r="I12" i="16"/>
  <c r="K12" i="16" s="1"/>
  <c r="I13" i="16"/>
  <c r="K13" i="16" s="1"/>
  <c r="I14" i="16"/>
  <c r="K14" i="16" s="1"/>
  <c r="I15" i="16"/>
  <c r="K15" i="16" s="1"/>
  <c r="I16" i="16"/>
  <c r="I17" i="16"/>
  <c r="I18" i="16"/>
  <c r="K18" i="16" s="1"/>
  <c r="I8" i="16"/>
  <c r="I7" i="16"/>
  <c r="L12" i="4"/>
  <c r="M12" i="4" s="1"/>
  <c r="L13" i="4"/>
  <c r="L14" i="4"/>
  <c r="M14" i="4" s="1"/>
  <c r="L15" i="4"/>
  <c r="L16" i="4"/>
  <c r="J14" i="4"/>
  <c r="J15" i="4"/>
  <c r="J16" i="4"/>
  <c r="K11" i="4" s="1"/>
  <c r="J13" i="4"/>
  <c r="J12" i="4"/>
  <c r="K12" i="4" s="1"/>
  <c r="L8" i="4"/>
  <c r="M8" i="4" s="1"/>
  <c r="L9" i="4"/>
  <c r="L10" i="4"/>
  <c r="L11" i="4"/>
  <c r="L7" i="4"/>
  <c r="L6" i="4"/>
  <c r="M6" i="4"/>
  <c r="J8" i="4"/>
  <c r="J9" i="4"/>
  <c r="K9" i="4" s="1"/>
  <c r="J10" i="4"/>
  <c r="J11" i="4"/>
  <c r="J7" i="4"/>
  <c r="J6" i="4"/>
  <c r="K6" i="4"/>
  <c r="M15" i="4"/>
  <c r="M16" i="4"/>
  <c r="B29" i="7"/>
  <c r="F29" i="7" s="1"/>
  <c r="B30" i="7"/>
  <c r="F30" i="7" s="1"/>
  <c r="B31" i="7"/>
  <c r="F31" i="7"/>
  <c r="B32" i="7"/>
  <c r="F32" i="7"/>
  <c r="B33" i="7"/>
  <c r="F33" i="7" s="1"/>
  <c r="B28" i="7"/>
  <c r="F28" i="7" s="1"/>
  <c r="B25" i="7"/>
  <c r="F25" i="7"/>
  <c r="B35" i="7"/>
  <c r="F35" i="7"/>
  <c r="B34" i="7"/>
  <c r="F34" i="7" s="1"/>
  <c r="B16" i="7"/>
  <c r="F16" i="7" s="1"/>
  <c r="B15" i="7"/>
  <c r="F15" i="7"/>
  <c r="B10" i="7"/>
  <c r="F10" i="7"/>
  <c r="B11" i="7"/>
  <c r="F11" i="7" s="1"/>
  <c r="B12" i="7"/>
  <c r="F12" i="7" s="1"/>
  <c r="B13" i="7"/>
  <c r="F13" i="7"/>
  <c r="B14" i="7"/>
  <c r="F14" i="7"/>
  <c r="B9" i="7"/>
  <c r="F9" i="7" s="1"/>
  <c r="B6" i="7"/>
  <c r="F6" i="7" s="1"/>
  <c r="G24" i="6"/>
  <c r="G25" i="6"/>
  <c r="G26" i="6"/>
  <c r="F26" i="6"/>
  <c r="F24" i="6"/>
  <c r="F25" i="6"/>
  <c r="E26" i="6"/>
  <c r="E24" i="6"/>
  <c r="E25" i="6"/>
  <c r="G23" i="6"/>
  <c r="G27" i="6" s="1"/>
  <c r="F23" i="6"/>
  <c r="F27" i="6" s="1"/>
  <c r="E23" i="6"/>
  <c r="E27" i="6" s="1"/>
  <c r="I8" i="6"/>
  <c r="I9" i="6"/>
  <c r="I10" i="6"/>
  <c r="I11" i="6"/>
  <c r="I12" i="6"/>
  <c r="I13" i="6"/>
  <c r="I14" i="6"/>
  <c r="I15" i="6"/>
  <c r="I16" i="6"/>
  <c r="I17" i="6"/>
  <c r="I18" i="6"/>
  <c r="I19" i="6"/>
  <c r="H8" i="6"/>
  <c r="H9" i="6"/>
  <c r="H10" i="6"/>
  <c r="H11" i="6"/>
  <c r="H12" i="6"/>
  <c r="H13" i="6"/>
  <c r="H14" i="6"/>
  <c r="H15" i="6"/>
  <c r="H16" i="6"/>
  <c r="H17" i="6"/>
  <c r="H18" i="6"/>
  <c r="H19" i="6"/>
  <c r="G8" i="6"/>
  <c r="G9" i="6"/>
  <c r="G10" i="6"/>
  <c r="G11" i="6"/>
  <c r="G12" i="6"/>
  <c r="G13" i="6"/>
  <c r="G14" i="6"/>
  <c r="G15" i="6"/>
  <c r="G20" i="6" s="1"/>
  <c r="G29" i="6" s="1"/>
  <c r="G16" i="6"/>
  <c r="G17" i="6"/>
  <c r="G18" i="6"/>
  <c r="G19" i="6"/>
  <c r="F8" i="6"/>
  <c r="F9" i="6"/>
  <c r="F10" i="6"/>
  <c r="F11" i="6"/>
  <c r="F12" i="6"/>
  <c r="F13" i="6"/>
  <c r="F14" i="6"/>
  <c r="F15" i="6"/>
  <c r="F16" i="6"/>
  <c r="F17" i="6"/>
  <c r="F18" i="6"/>
  <c r="F19" i="6"/>
  <c r="E8" i="6"/>
  <c r="E9" i="6"/>
  <c r="E10" i="6"/>
  <c r="E11" i="6"/>
  <c r="E12" i="6"/>
  <c r="E13" i="6"/>
  <c r="E14" i="6"/>
  <c r="E15" i="6"/>
  <c r="E16" i="6"/>
  <c r="E17" i="6"/>
  <c r="E18" i="6"/>
  <c r="E19" i="6"/>
  <c r="G7" i="6"/>
  <c r="H7" i="6"/>
  <c r="H20" i="6" s="1"/>
  <c r="H29" i="6" s="1"/>
  <c r="I7" i="6"/>
  <c r="I20" i="6" s="1"/>
  <c r="I29" i="6" s="1"/>
  <c r="F7" i="6"/>
  <c r="F20" i="6" s="1"/>
  <c r="F29" i="6" s="1"/>
  <c r="E7" i="6"/>
  <c r="H17" i="3"/>
  <c r="H15" i="3"/>
  <c r="L15" i="3" s="1"/>
  <c r="H11" i="3"/>
  <c r="L11" i="3" s="1"/>
  <c r="H12" i="3"/>
  <c r="L12" i="3" s="1"/>
  <c r="H13" i="3"/>
  <c r="L13" i="3" s="1"/>
  <c r="H10" i="3"/>
  <c r="F17" i="3"/>
  <c r="F15" i="3"/>
  <c r="F11" i="3"/>
  <c r="F12" i="3"/>
  <c r="F13" i="3"/>
  <c r="F10" i="3"/>
  <c r="D17" i="3"/>
  <c r="L17" i="3" s="1"/>
  <c r="D15" i="3"/>
  <c r="D11" i="3"/>
  <c r="D12" i="3"/>
  <c r="D13" i="3"/>
  <c r="D10" i="3"/>
  <c r="L10" i="3" s="1"/>
  <c r="B17" i="3"/>
  <c r="J17" i="3" s="1"/>
  <c r="B15" i="3"/>
  <c r="J15" i="3" s="1"/>
  <c r="B11" i="3"/>
  <c r="B12" i="3"/>
  <c r="B13" i="3"/>
  <c r="B10" i="3"/>
  <c r="H8" i="3"/>
  <c r="F8" i="3"/>
  <c r="J8" i="3" s="1"/>
  <c r="D8" i="3"/>
  <c r="E20" i="6"/>
  <c r="M7" i="4"/>
  <c r="K8" i="4"/>
  <c r="K13" i="4"/>
  <c r="M13" i="4"/>
  <c r="M9" i="4"/>
  <c r="M11" i="4"/>
  <c r="M10" i="4"/>
  <c r="F8" i="25" l="1"/>
  <c r="F7" i="25"/>
  <c r="I20" i="26"/>
  <c r="G19" i="22"/>
  <c r="F12" i="25"/>
  <c r="K15" i="4"/>
  <c r="J13" i="3"/>
  <c r="K7" i="4"/>
  <c r="F14" i="25"/>
  <c r="E20" i="28"/>
  <c r="J18" i="26"/>
  <c r="J10" i="3"/>
  <c r="K10" i="4"/>
  <c r="K14" i="4"/>
  <c r="J12" i="3"/>
  <c r="F9" i="25"/>
  <c r="L20" i="28"/>
  <c r="L29" i="28" s="1"/>
  <c r="G29" i="31"/>
  <c r="F6" i="25"/>
  <c r="F11" i="25"/>
  <c r="J20" i="28"/>
  <c r="J29" i="28" s="1"/>
  <c r="F13" i="25"/>
  <c r="I20" i="28"/>
  <c r="G26" i="26"/>
  <c r="G25" i="26"/>
  <c r="J11" i="26"/>
  <c r="J15" i="26"/>
  <c r="J19" i="26"/>
  <c r="J9" i="26"/>
  <c r="J13" i="26"/>
  <c r="J17" i="26"/>
  <c r="J8" i="26"/>
  <c r="J12" i="26"/>
  <c r="J16" i="26"/>
  <c r="O29" i="26"/>
  <c r="P11" i="26"/>
  <c r="P15" i="26"/>
  <c r="P19" i="26"/>
  <c r="P10" i="26"/>
  <c r="P14" i="26"/>
  <c r="P18" i="26"/>
  <c r="P9" i="26"/>
  <c r="P13" i="26"/>
  <c r="P17" i="26"/>
  <c r="P8" i="26"/>
  <c r="P12" i="26"/>
  <c r="P16" i="26"/>
  <c r="J14" i="26"/>
  <c r="J10" i="26"/>
  <c r="E29" i="6"/>
  <c r="E19" i="22"/>
  <c r="K17" i="22"/>
  <c r="K13" i="22"/>
  <c r="K9" i="22"/>
  <c r="K10" i="22"/>
  <c r="I19" i="22"/>
  <c r="G20" i="28"/>
  <c r="H27" i="28"/>
  <c r="G28" i="22"/>
  <c r="I28" i="22"/>
  <c r="I27" i="26"/>
  <c r="G27" i="28"/>
  <c r="G29" i="28" s="1"/>
  <c r="K20" i="28"/>
  <c r="K29" i="28" s="1"/>
  <c r="L8" i="3"/>
  <c r="J11" i="3"/>
  <c r="G23" i="26"/>
  <c r="E27" i="28"/>
  <c r="I27" i="28"/>
  <c r="G24" i="26"/>
  <c r="E20" i="26"/>
  <c r="G17" i="26" s="1"/>
  <c r="L20" i="26"/>
  <c r="L29" i="26" s="1"/>
  <c r="H20" i="28"/>
  <c r="E28" i="22"/>
  <c r="K28" i="22" s="1"/>
  <c r="G8" i="26"/>
  <c r="G11" i="26"/>
  <c r="G19" i="26"/>
  <c r="G14" i="26"/>
  <c r="M9" i="26"/>
  <c r="I29" i="26"/>
  <c r="E29" i="28"/>
  <c r="M14" i="26" l="1"/>
  <c r="M16" i="26"/>
  <c r="M10" i="26"/>
  <c r="G16" i="26"/>
  <c r="I29" i="28"/>
  <c r="M12" i="26"/>
  <c r="M8" i="26"/>
  <c r="M20" i="26" s="1"/>
  <c r="M15" i="26"/>
  <c r="G13" i="26"/>
  <c r="K19" i="22"/>
  <c r="M18" i="26"/>
  <c r="M19" i="26"/>
  <c r="M17" i="26"/>
  <c r="M11" i="26"/>
  <c r="G27" i="26"/>
  <c r="M13" i="26"/>
  <c r="G18" i="26"/>
  <c r="G15" i="26"/>
  <c r="G12" i="26"/>
  <c r="G9" i="26"/>
  <c r="G10" i="26"/>
  <c r="E29" i="26"/>
  <c r="H29" i="28"/>
  <c r="P20" i="26"/>
  <c r="J20" i="26"/>
  <c r="G20" i="2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anniedo</author>
  </authors>
  <commentList>
    <comment ref="H5" authorId="0" shapeId="0" xr:uid="{00000000-0006-0000-1100-000001000000}">
      <text>
        <r>
          <rPr>
            <b/>
            <sz val="9"/>
            <color indexed="81"/>
            <rFont val="Tahoma"/>
            <family val="2"/>
          </rPr>
          <t>anniedo:</t>
        </r>
        <r>
          <rPr>
            <sz val="9"/>
            <color indexed="81"/>
            <rFont val="Tahoma"/>
            <family val="2"/>
          </rPr>
          <t xml:space="preserve">
or "Total AGI"</t>
        </r>
      </text>
    </comment>
    <comment ref="I6" authorId="0" shapeId="0" xr:uid="{00000000-0006-0000-1100-000002000000}">
      <text>
        <r>
          <rPr>
            <b/>
            <sz val="9"/>
            <color indexed="81"/>
            <rFont val="Tahoma"/>
            <family val="2"/>
          </rPr>
          <t>anniedo:</t>
        </r>
        <r>
          <rPr>
            <sz val="9"/>
            <color indexed="81"/>
            <rFont val="Tahoma"/>
            <family val="2"/>
          </rPr>
          <t xml:space="preserve">
regular exemptions = (total exemptions) - (age exemptions)</t>
        </r>
      </text>
    </comment>
    <comment ref="J6" authorId="0" shapeId="0" xr:uid="{00000000-0006-0000-1100-000003000000}">
      <text>
        <r>
          <rPr>
            <b/>
            <sz val="9"/>
            <color indexed="81"/>
            <rFont val="Tahoma"/>
            <family val="2"/>
          </rPr>
          <t>anniedo:</t>
        </r>
        <r>
          <rPr>
            <sz val="9"/>
            <color indexed="81"/>
            <rFont val="Tahoma"/>
            <family val="2"/>
          </rPr>
          <t xml:space="preserve">
sum of over 65 tpa/spa exemptions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anniedo</author>
  </authors>
  <commentList>
    <comment ref="S8" authorId="0" shapeId="0" xr:uid="{00000000-0006-0000-1200-000001000000}">
      <text>
        <r>
          <rPr>
            <b/>
            <sz val="9"/>
            <color indexed="81"/>
            <rFont val="Tahoma"/>
            <family val="2"/>
          </rPr>
          <t>anniedo:</t>
        </r>
        <r>
          <rPr>
            <sz val="9"/>
            <color indexed="81"/>
            <rFont val="Tahoma"/>
            <family val="2"/>
          </rPr>
          <t xml:space="preserve">
Arbitrary values to bring Disallowed Itemized values to 0? Was the case for the 2013 report.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anniedo</author>
  </authors>
  <commentList>
    <comment ref="F7" authorId="0" shapeId="0" xr:uid="{00000000-0006-0000-1300-000001000000}">
      <text>
        <r>
          <rPr>
            <b/>
            <sz val="9"/>
            <color indexed="81"/>
            <rFont val="Tahoma"/>
            <family val="2"/>
          </rPr>
          <t>anniedo:</t>
        </r>
        <r>
          <rPr>
            <sz val="9"/>
            <color indexed="81"/>
            <rFont val="Tahoma"/>
            <family val="2"/>
          </rPr>
          <t xml:space="preserve">
Dependent children + other dependents</t>
        </r>
      </text>
    </comment>
    <comment ref="H7" authorId="0" shapeId="0" xr:uid="{00000000-0006-0000-1300-000002000000}">
      <text>
        <r>
          <rPr>
            <b/>
            <sz val="9"/>
            <color indexed="81"/>
            <rFont val="Tahoma"/>
            <family val="2"/>
          </rPr>
          <t>anniedo:</t>
        </r>
        <r>
          <rPr>
            <sz val="9"/>
            <color indexed="81"/>
            <rFont val="Tahoma"/>
            <family val="2"/>
          </rPr>
          <t xml:space="preserve">
Sum of regular, over 65, dependent children, and other dependent exemptions.</t>
        </r>
      </text>
    </comment>
    <comment ref="I7" authorId="0" shapeId="0" xr:uid="{00000000-0006-0000-1300-000003000000}">
      <text>
        <r>
          <rPr>
            <b/>
            <sz val="9"/>
            <color indexed="81"/>
            <rFont val="Tahoma"/>
            <family val="2"/>
          </rPr>
          <t>anniedo:</t>
        </r>
        <r>
          <rPr>
            <sz val="9"/>
            <color indexed="81"/>
            <rFont val="Tahoma"/>
            <family val="2"/>
          </rPr>
          <t xml:space="preserve">
Tot_exemptions</t>
        </r>
      </text>
    </comment>
    <comment ref="R7" authorId="0" shapeId="0" xr:uid="{00000000-0006-0000-1300-000004000000}">
      <text>
        <r>
          <rPr>
            <b/>
            <sz val="9"/>
            <color indexed="81"/>
            <rFont val="Tahoma"/>
            <family val="2"/>
          </rPr>
          <t>anniedo:</t>
        </r>
        <r>
          <rPr>
            <sz val="9"/>
            <color indexed="81"/>
            <rFont val="Tahoma"/>
            <family val="2"/>
          </rPr>
          <t xml:space="preserve">
Estpayments</t>
        </r>
      </text>
    </comment>
    <comment ref="T7" authorId="0" shapeId="0" xr:uid="{00000000-0006-0000-1300-000005000000}">
      <text>
        <r>
          <rPr>
            <b/>
            <sz val="9"/>
            <color indexed="81"/>
            <rFont val="Tahoma"/>
            <family val="2"/>
          </rPr>
          <t>anniedo:</t>
        </r>
        <r>
          <rPr>
            <sz val="9"/>
            <color indexed="81"/>
            <rFont val="Tahoma"/>
            <family val="2"/>
          </rPr>
          <t xml:space="preserve">
balancedue</t>
        </r>
      </text>
    </comment>
    <comment ref="V7" authorId="0" shapeId="0" xr:uid="{00000000-0006-0000-1300-000006000000}">
      <text>
        <r>
          <rPr>
            <b/>
            <sz val="9"/>
            <color indexed="81"/>
            <rFont val="Tahoma"/>
            <family val="2"/>
          </rPr>
          <t>anniedo:</t>
        </r>
        <r>
          <rPr>
            <sz val="9"/>
            <color indexed="81"/>
            <rFont val="Tahoma"/>
            <family val="2"/>
          </rPr>
          <t xml:space="preserve">
refund_amount_cr</t>
        </r>
      </text>
    </comment>
  </commentList>
</comments>
</file>

<file path=xl/sharedStrings.xml><?xml version="1.0" encoding="utf-8"?>
<sst xmlns="http://schemas.openxmlformats.org/spreadsheetml/2006/main" count="1245" uniqueCount="321">
  <si>
    <t>Table 4</t>
  </si>
  <si>
    <t>Changes in Hawaii's Standard Deduction Over Time</t>
  </si>
  <si>
    <t>Table 8</t>
  </si>
  <si>
    <t>Forms N-11</t>
  </si>
  <si>
    <t>Forms N-13</t>
  </si>
  <si>
    <t>Forms N-15</t>
  </si>
  <si>
    <t>$300,000 and over</t>
  </si>
  <si>
    <t>Total - All Returns</t>
  </si>
  <si>
    <t>Tax District</t>
  </si>
  <si>
    <t>Oahu (District 1)</t>
  </si>
  <si>
    <t>Maui (District 2)</t>
  </si>
  <si>
    <t>Hawaii (District 3)</t>
  </si>
  <si>
    <t>Kauai (District 4)</t>
  </si>
  <si>
    <t>$5,000 under $10,000</t>
  </si>
  <si>
    <t>$10,000 under $20,000</t>
  </si>
  <si>
    <t>$20,000 under $30,000</t>
  </si>
  <si>
    <t>$30,000 under $40,000</t>
  </si>
  <si>
    <t>$40,000 under $50,000</t>
  </si>
  <si>
    <t>$50,000 under $75,000</t>
  </si>
  <si>
    <t>$75,000 under $100,000</t>
  </si>
  <si>
    <t>$100,000 under $150,000</t>
  </si>
  <si>
    <t>$150,000 under $200,000</t>
  </si>
  <si>
    <t>$200,000 under $300,000</t>
  </si>
  <si>
    <r>
      <t xml:space="preserve">By Tax District </t>
    </r>
    <r>
      <rPr>
        <u/>
        <sz val="11"/>
        <color indexed="8"/>
        <rFont val="Calibri Light"/>
        <family val="2"/>
      </rPr>
      <t>2</t>
    </r>
    <r>
      <rPr>
        <sz val="11"/>
        <color indexed="8"/>
        <rFont val="Calibri Light"/>
        <family val="2"/>
      </rPr>
      <t>/</t>
    </r>
  </si>
  <si>
    <t>Hawaii AGI Class</t>
  </si>
  <si>
    <t>All Individual Returns</t>
  </si>
  <si>
    <t>(Dollar amounts are in millions)</t>
  </si>
  <si>
    <t>Residents</t>
  </si>
  <si>
    <t>Nonresidents</t>
  </si>
  <si>
    <t>% of Total</t>
  </si>
  <si>
    <t>Hawaii AGI</t>
  </si>
  <si>
    <t>Status</t>
  </si>
  <si>
    <t>Joint</t>
  </si>
  <si>
    <t>Single</t>
  </si>
  <si>
    <t>Total</t>
  </si>
  <si>
    <t>Note:  Details may not add to totals due to rounding.</t>
  </si>
  <si>
    <t>Head of Household</t>
  </si>
  <si>
    <t>Taxable Returns</t>
  </si>
  <si>
    <t>Nontaxable Returns</t>
  </si>
  <si>
    <t>Amount</t>
  </si>
  <si>
    <t>Federal AGI</t>
  </si>
  <si>
    <t>Married Filing Joint</t>
  </si>
  <si>
    <t>Married Filing Separate</t>
  </si>
  <si>
    <t>Year</t>
  </si>
  <si>
    <t>Standard Deduction ($)</t>
  </si>
  <si>
    <t>PLUS</t>
  </si>
  <si>
    <t>EQUALS</t>
  </si>
  <si>
    <t xml:space="preserve">        Exempt Pensions Taxed Federally</t>
  </si>
  <si>
    <t xml:space="preserve">        Social Security Benefits</t>
  </si>
  <si>
    <t xml:space="preserve">        Total Subtractions</t>
  </si>
  <si>
    <r>
      <t xml:space="preserve">MINUS </t>
    </r>
    <r>
      <rPr>
        <sz val="11"/>
        <color indexed="8"/>
        <rFont val="Calibri Light"/>
        <family val="2"/>
      </rPr>
      <t>(subtractions from Federal AGI):</t>
    </r>
  </si>
  <si>
    <t>No. Returns</t>
  </si>
  <si>
    <t>Deduction Type</t>
  </si>
  <si>
    <t>Charitable Contributions</t>
  </si>
  <si>
    <t>Interest</t>
  </si>
  <si>
    <t>Medical and Dental</t>
  </si>
  <si>
    <t>Casualty and Theft</t>
  </si>
  <si>
    <t>Taxes</t>
  </si>
  <si>
    <t>Miscellaneous</t>
  </si>
  <si>
    <t>Total Itemized Deductions</t>
  </si>
  <si>
    <t>Total Disallowed Itemized Deductions</t>
  </si>
  <si>
    <t>Allowable Itemized Deductions</t>
  </si>
  <si>
    <t>Note: Details may not add to totals due to rounding.</t>
  </si>
  <si>
    <t>% of All Returns</t>
  </si>
  <si>
    <t>Total Standard Deductions</t>
  </si>
  <si>
    <t>Total Allowable Deductions</t>
  </si>
  <si>
    <t>Total AGI Class</t>
  </si>
  <si>
    <t>Total AGI*</t>
  </si>
  <si>
    <t>Loss</t>
  </si>
  <si>
    <t>Taxable Income</t>
  </si>
  <si>
    <t>*The taxpayer's worldwide adjusted gross income as defined for Hawaii income tax purposes.</t>
  </si>
  <si>
    <t>NOT APPLICABLE</t>
  </si>
  <si>
    <t>Number of Tax Returns</t>
  </si>
  <si>
    <t>Standard Deductions</t>
  </si>
  <si>
    <t>Itemized Deductions</t>
  </si>
  <si>
    <t>Tax Liability Before Credits</t>
  </si>
  <si>
    <t>Tax Liability After Credits</t>
  </si>
  <si>
    <t>Number of Taxpayers Over 65</t>
  </si>
  <si>
    <t>Taxable income</t>
  </si>
  <si>
    <t>Number of Disabled Taxpayers</t>
  </si>
  <si>
    <t>Number of Disabled Spouses</t>
  </si>
  <si>
    <t>Long Term Capital Gains</t>
  </si>
  <si>
    <t>Percent of Total Taxable Income</t>
  </si>
  <si>
    <t>Less than $5,000</t>
  </si>
  <si>
    <t>Note: "na" denotes "not applicable."</t>
  </si>
  <si>
    <t>na</t>
  </si>
  <si>
    <t>-</t>
  </si>
  <si>
    <t xml:space="preserve"> A dash (-) denotes less than $500,000 or less than 0.05%.</t>
  </si>
  <si>
    <r>
      <t xml:space="preserve">By Hawaii AGI Class </t>
    </r>
    <r>
      <rPr>
        <u/>
        <sz val="11"/>
        <color indexed="8"/>
        <rFont val="Calibri Light"/>
        <family val="2"/>
      </rPr>
      <t>1/</t>
    </r>
  </si>
  <si>
    <t>Hawaii Tax Pre-Credits</t>
  </si>
  <si>
    <r>
      <t>1</t>
    </r>
    <r>
      <rPr>
        <sz val="10"/>
        <color indexed="8"/>
        <rFont val="Calibri Light"/>
        <family val="2"/>
      </rPr>
      <t>/ Includes both taxable and nontaxable tax returns.</t>
    </r>
  </si>
  <si>
    <r>
      <t>2</t>
    </r>
    <r>
      <rPr>
        <sz val="10"/>
        <color indexed="8"/>
        <rFont val="Calibri Light"/>
        <family val="2"/>
      </rPr>
      <t>/ Forms N-15 for nonresidents that have an out-of-state address are allocated to Oahu.</t>
    </r>
  </si>
  <si>
    <t>Less</t>
  </si>
  <si>
    <t>than</t>
  </si>
  <si>
    <t>under</t>
  </si>
  <si>
    <t>and</t>
  </si>
  <si>
    <t>over</t>
  </si>
  <si>
    <t>Differences Between Federal AGI and Hawaii AGI for Residents</t>
  </si>
  <si>
    <t>TAXABLE RETURNS</t>
  </si>
  <si>
    <t>TOTAL TAXABLE RETURNS</t>
  </si>
  <si>
    <t>NON-TAXABLE RETURNS</t>
  </si>
  <si>
    <t>TOTAL NON-TAXABLE RETURNS</t>
  </si>
  <si>
    <t>TOTAL ALL RETURNS</t>
  </si>
  <si>
    <t>Who Filed Form N-11 for Tax Year 2015</t>
  </si>
  <si>
    <t>Itemized and Standard Deductions Claimed by Residents - 2015</t>
  </si>
  <si>
    <t>Selected Data from Nonresident Tax Returns By Total (Worldwide) AGI Class - 2015</t>
  </si>
  <si>
    <t>Selected Data on Resident Tax Returns With at Least One Age Exemption - 2015</t>
  </si>
  <si>
    <t>Selected Data on Resident Tax Returns With at Least One Disabled Exemption - 2015</t>
  </si>
  <si>
    <t>Note: "na" denotes "not applicable.</t>
  </si>
  <si>
    <t>Income Eligible for the Tax Rate on Long-Term Capital Gains</t>
  </si>
  <si>
    <t>Types of State Individual Income Tax Returns Filed for Tax Year 2015</t>
  </si>
  <si>
    <t>Number of Taxpayers' Spouses Over 65</t>
  </si>
  <si>
    <r>
      <t>2</t>
    </r>
    <r>
      <rPr>
        <sz val="10"/>
        <color indexed="8"/>
        <rFont val="Calibri Light"/>
        <family val="2"/>
      </rPr>
      <t>/nonresident alien tax returns that have an out-of-state address are allocated to Oahu.</t>
    </r>
  </si>
  <si>
    <t>Difference</t>
  </si>
  <si>
    <t>% Change</t>
  </si>
  <si>
    <t>Types of State Individual Income Tax Returns Filed for Tax Year 2015 and 2014</t>
  </si>
  <si>
    <t>Hawaii AGI*</t>
  </si>
  <si>
    <t>Single*</t>
  </si>
  <si>
    <t xml:space="preserve">*Includes returns for single and married individuals filing separately.  </t>
  </si>
  <si>
    <t>Head of Household**</t>
  </si>
  <si>
    <t>Hawaii AGI***</t>
  </si>
  <si>
    <r>
      <t>***Includes returns with negative AGI.</t>
    </r>
    <r>
      <rPr>
        <sz val="8"/>
        <color theme="1"/>
        <rFont val="Calibri"/>
        <family val="2"/>
        <scheme val="minor"/>
      </rPr>
      <t> </t>
    </r>
  </si>
  <si>
    <t>**Includes returns for heads of households and for qualified widow(er).</t>
  </si>
  <si>
    <t>Number of State Resident Tax Returns and Hawaii AGI by Filing Status – 2015 and 2014</t>
  </si>
  <si>
    <t>Number of State NonResident Tax Returns and Hawaii AGI by Filing Status – 2015 and 2014</t>
  </si>
  <si>
    <t>% of Total Allowable Deductions</t>
  </si>
  <si>
    <t>Table 9</t>
  </si>
  <si>
    <t>Tax Credit</t>
  </si>
  <si>
    <t>*Includes returns with negative AGI. </t>
  </si>
  <si>
    <t>*** Includes returns for heads of households and for qualified widow(er).</t>
  </si>
  <si>
    <t>Single**</t>
  </si>
  <si>
    <t>Head of Household***</t>
  </si>
  <si>
    <t>Selected Data from Nonresident Tax Returns By Total (Worldwide) AGI Class - 2015 and 2014</t>
  </si>
  <si>
    <t>Tax Liability</t>
  </si>
  <si>
    <t>Total Age Exemptions</t>
  </si>
  <si>
    <t>Total Age Exemption Cost</t>
  </si>
  <si>
    <t>Total Disability Exemptions</t>
  </si>
  <si>
    <t>Total Disability Exemption Cost</t>
  </si>
  <si>
    <t>Selected Data on Resident Tax Returns With Depedents - 2015</t>
  </si>
  <si>
    <t>Growth Rate (%)</t>
  </si>
  <si>
    <t xml:space="preserve">        Other Subtractions from Hawaii AGI*</t>
  </si>
  <si>
    <t>Hawaii Additions to Federal AGI**</t>
  </si>
  <si>
    <t xml:space="preserve">* Includes interest on federal obligations, interest on an Individual Housing Account, expenses connected with federal credits, individual development accounts, certain income from high technology businesses, and other adjustments.  </t>
  </si>
  <si>
    <t>** Includes taxable amounts of Individual Housing Accounts, Hawaii tax refunds, excluded income earned outside of the United States, certain depreciation amounts, and other adjustments.</t>
  </si>
  <si>
    <t>Table 1C</t>
  </si>
  <si>
    <t xml:space="preserve"> State Individual Income Tax Liability for Tax Year 2015</t>
  </si>
  <si>
    <t>Table 1D</t>
  </si>
  <si>
    <t>Table 1A</t>
  </si>
  <si>
    <t>Table 1B</t>
  </si>
  <si>
    <t>State Individual Income Tax Liability for Tax Year 2015 and 2014</t>
  </si>
  <si>
    <t>Table 2A</t>
  </si>
  <si>
    <t>Tax*</t>
  </si>
  <si>
    <t>Table 2B</t>
  </si>
  <si>
    <t>Table 3B</t>
  </si>
  <si>
    <t>(In Thousands of Dollars)</t>
  </si>
  <si>
    <t>Sources of Income</t>
  </si>
  <si>
    <t>$</t>
  </si>
  <si>
    <t xml:space="preserve"> $ </t>
  </si>
  <si>
    <t>Sources of Income Reported by Resident Taxpayers in 2015</t>
  </si>
  <si>
    <t>Table 3A</t>
  </si>
  <si>
    <t>Sale of Capital Assets &amp; Other Property.….</t>
  </si>
  <si>
    <t>TOTAL .......................................…..…..….</t>
  </si>
  <si>
    <t>Ordinary Dividends ....................…..…..….</t>
  </si>
  <si>
    <t>Interests .........................................…..….</t>
  </si>
  <si>
    <t>Business Income…………………………...…..….</t>
  </si>
  <si>
    <t>Rents and Royalties………………………..…..….</t>
  </si>
  <si>
    <t>Partnerships and S Corporations.....…..….</t>
  </si>
  <si>
    <t>Unemployment Compensation…...…..….</t>
  </si>
  <si>
    <t>Pensions and Annuities……………....…..….</t>
  </si>
  <si>
    <t>Social Security……………………………..…..….</t>
  </si>
  <si>
    <t>All Other Sources ……………………..….….….…</t>
  </si>
  <si>
    <t>Salaries and Wages ................…….…..……</t>
  </si>
  <si>
    <t>Hawaii Sources of Income Reported by Nonresident Taxpayers in 2015</t>
  </si>
  <si>
    <t>Partnerships and S Corporations …..…..….</t>
  </si>
  <si>
    <t>TOTAL .......................................…..…..…..</t>
  </si>
  <si>
    <t>Salaries and Wages ................…….….……..</t>
  </si>
  <si>
    <t>Business Income…………………………...…..…..</t>
  </si>
  <si>
    <t>Estates and Trusts.....…..…………………………</t>
  </si>
  <si>
    <t>Unemployment Compensation…...…..…..</t>
  </si>
  <si>
    <t>Pensions and Annuities……………....…..…..</t>
  </si>
  <si>
    <t>**Includes returns for single and married individuals filing separately and returns filed by 1,402 noresidents  at the status of composite with Hawaii AGI $73.89 million.</t>
  </si>
  <si>
    <t>Table 6A</t>
  </si>
  <si>
    <t>Table 6B</t>
  </si>
  <si>
    <t>Table 6C</t>
  </si>
  <si>
    <t>Table 7</t>
  </si>
  <si>
    <t xml:space="preserve">Table 10 </t>
  </si>
  <si>
    <t>Table 3C</t>
  </si>
  <si>
    <t>Table 5A</t>
  </si>
  <si>
    <t>Table 5B</t>
  </si>
  <si>
    <t>TABLE A-1</t>
  </si>
  <si>
    <t>SELECTED DATA FROM RESIDENT TAX RETURNS BY HAWAII AGI CLASS - TAX YEAR 2015</t>
  </si>
  <si>
    <t>($ in thousands)</t>
  </si>
  <si>
    <t>Number of Returns</t>
  </si>
  <si>
    <t>Hawaii AGI CLASS</t>
  </si>
  <si>
    <t>Number</t>
  </si>
  <si>
    <t>%</t>
  </si>
  <si>
    <t>TAXABLE RESIDENT RETURNS</t>
  </si>
  <si>
    <t>TOTAL - TAXABLE RETURNS</t>
  </si>
  <si>
    <t>NON-TAXABLE RESIDENT RETURNS</t>
  </si>
  <si>
    <t>TOTAL - NONTAXABLE RETURNS</t>
  </si>
  <si>
    <t>TOTAL ALL RESIDENT RETURNS</t>
  </si>
  <si>
    <t>TABLE A-2</t>
  </si>
  <si>
    <t>TABLE A-2 (Continued)</t>
  </si>
  <si>
    <t>SELECTED DATA ON ALL TAX RETURNS, BY FILING STATUS AND BY HAWAII AGI CLASS - 2015</t>
  </si>
  <si>
    <t>H/H**</t>
  </si>
  <si>
    <t>H/H*</t>
  </si>
  <si>
    <t>TOTAL NONTAXABLE RETURNS</t>
  </si>
  <si>
    <t>TOTAL ALL NONRESIDENT RETURNS</t>
  </si>
  <si>
    <t>*Includes returns for married individuals filing seperately.</t>
  </si>
  <si>
    <t>**Includes returns for heads of households and for qualifying spouses.</t>
  </si>
  <si>
    <t>TABLE A-3</t>
  </si>
  <si>
    <t>SELECTED DATA FROM NON-RESIDENT TAX RETURNS BY HAWAII AGI CLASS - 2015</t>
  </si>
  <si>
    <t>Worldwide AGI*</t>
  </si>
  <si>
    <t>Number of Exemptions</t>
  </si>
  <si>
    <t>Hawaii Taxable Income</t>
  </si>
  <si>
    <t>Hawaii Tax Liability</t>
  </si>
  <si>
    <t>Regular</t>
  </si>
  <si>
    <t>Age</t>
  </si>
  <si>
    <t>TABLE A-4</t>
  </si>
  <si>
    <t>TABLE A4 (Continued)</t>
  </si>
  <si>
    <t>Table A4 (Continued)</t>
  </si>
  <si>
    <t>TYPES OF DEDUCTIONS BY HAWAII AGI CLASS - 2015</t>
  </si>
  <si>
    <t>Types of Deductions By Hawaii AGI Class - 2015</t>
  </si>
  <si>
    <t>Contributions</t>
  </si>
  <si>
    <t>Casualty Loss</t>
  </si>
  <si>
    <t>Miscellaneous Deductions</t>
  </si>
  <si>
    <t>Total Allowable Itemized Deductions</t>
  </si>
  <si>
    <t>Total Allowable and Standard Deductions</t>
  </si>
  <si>
    <t>Disallowed Itemized Deductions</t>
  </si>
  <si>
    <t>TABLE A-5</t>
  </si>
  <si>
    <t>TABLE A-5 (Continued)</t>
  </si>
  <si>
    <t>NUMBER OF DEPENDENTS, NUMBER OF EXEMPTIONS, TAX WITHHELD, PAYMENTS OF DECLARATION, AMOUNTS DUE, AND REFUNDS AND CARRIED FORWARD CREDITS BY HAWAII AGI CLASS - 2015</t>
  </si>
  <si>
    <t>NUMBER OF DEPENDENTS, NUMBER OF EXEMPTIONS, TAX WITHHELD, PAYMENTS OF DECLARATION, AMOUNTS DUE, AND REFUNDS AND CARRIED FORWARD CREDITS BY HAWAII AGI CLASS - 2015HAWAII AGI CLASS - 2015</t>
  </si>
  <si>
    <t>Dependents</t>
  </si>
  <si>
    <t>Exemptions</t>
  </si>
  <si>
    <t>Tax Withheld</t>
  </si>
  <si>
    <t>Payments of Declaration*</t>
  </si>
  <si>
    <t>Amounts Due**</t>
  </si>
  <si>
    <t>Refunds and Amounts Credited***</t>
  </si>
  <si>
    <t>No. Dependents</t>
  </si>
  <si>
    <t>No. Exemptions</t>
  </si>
  <si>
    <t>* Includes estimated tax payments, extension payments and carryovers of credits from the prior year.</t>
  </si>
  <si>
    <t>**Equal to the tax liability after tax credits less tax withheld and less payments of declaration.</t>
  </si>
  <si>
    <t>***Equal to the sum of refunds plus amounts credited to the 2015 estimated taxes and plus check-box donations to school repair, public library, and domestic violence funds.</t>
  </si>
  <si>
    <t>TABLE A-6</t>
  </si>
  <si>
    <t xml:space="preserve">AVERAGE TAX LIABILITIES AND EFFECTIVE TAX RATES FOR RESIDENT RETURNS, </t>
  </si>
  <si>
    <t>BEFORE AND AFTER TAX CREDITS, BY HAWAII AGI CLASS - 2015</t>
  </si>
  <si>
    <t>Income Tax Liability</t>
  </si>
  <si>
    <t>Effective Tax Rates (%)</t>
  </si>
  <si>
    <t>Before Credits</t>
  </si>
  <si>
    <t>After Credits</t>
  </si>
  <si>
    <t>Based on Taxable Income</t>
  </si>
  <si>
    <t>Based on Hawaii AGI</t>
  </si>
  <si>
    <t>Average</t>
  </si>
  <si>
    <t>TABLE A-7</t>
  </si>
  <si>
    <t>HAWAII AGI, TAXABLE INCOME, TAX LIABILITY, AND DEDUCTIONS CLAIMED BY RESIDENTS BY TAX DISTRICT - 2015</t>
  </si>
  <si>
    <t>Tax Statistic</t>
  </si>
  <si>
    <t xml:space="preserve">Amount     </t>
  </si>
  <si>
    <t>Standard Deduction</t>
  </si>
  <si>
    <t>Tax before Credits</t>
  </si>
  <si>
    <t>Tax after Credits</t>
  </si>
  <si>
    <t>Itemized Deductions:</t>
  </si>
  <si>
    <t>TABLE A-8</t>
  </si>
  <si>
    <t>SOURCES OF INCOME AND STATUTORY ADJUSTMENTS ON ALL RETURNS FILED BY ADJUSTED GROSS INCOME CLASS - 2015</t>
  </si>
  <si>
    <t>SALARIES AND WAGES</t>
  </si>
  <si>
    <t>DIVIDENDS</t>
  </si>
  <si>
    <t>INTEREST</t>
  </si>
  <si>
    <t>ADJUSTED GROSS</t>
  </si>
  <si>
    <t>Number of</t>
  </si>
  <si>
    <t>INCOME CLASS</t>
  </si>
  <si>
    <t>Returns</t>
  </si>
  <si>
    <t>Under</t>
  </si>
  <si>
    <t>"</t>
  </si>
  <si>
    <t>and over</t>
  </si>
  <si>
    <t>NONTAXABLE RESIDENT RETURNS</t>
  </si>
  <si>
    <t xml:space="preserve">$          0 </t>
  </si>
  <si>
    <t>ALL RESIDENT RETURNS</t>
  </si>
  <si>
    <t>ALL NONRESIDENT RETURNS</t>
  </si>
  <si>
    <t>TOTAL - ALL RETURNS</t>
  </si>
  <si>
    <t>TABLE A-8 (continued)</t>
  </si>
  <si>
    <t>BUSINESS AND PROFESSIONS</t>
  </si>
  <si>
    <t>SALE OF CAPITAL ASSETS &amp; OTHER PROPERTY</t>
  </si>
  <si>
    <t>Profit</t>
  </si>
  <si>
    <t>RENTS AND ROYALTIES</t>
  </si>
  <si>
    <t>PARTNERSHIPS AND S-CORPORATIONS</t>
  </si>
  <si>
    <t xml:space="preserve">   TAXABLE RESIDENT RETURNS</t>
  </si>
  <si>
    <t xml:space="preserve">   TOTAL - TAXABLE RETURNS</t>
  </si>
  <si>
    <t xml:space="preserve">    NONTAXABLE RESIDENT RETURNS</t>
  </si>
  <si>
    <t xml:space="preserve">    TOTAL - NONTAXABLE RETURNS</t>
  </si>
  <si>
    <t xml:space="preserve">     ALL RESIDENT RETURNS</t>
  </si>
  <si>
    <t xml:space="preserve">    ALL NONRESIDENT RETURNS</t>
  </si>
  <si>
    <t xml:space="preserve">   TOTAL - ALL RETURNS</t>
  </si>
  <si>
    <t>UNEMPLOYMENT</t>
  </si>
  <si>
    <t>TAXABLE</t>
  </si>
  <si>
    <t>EASATES AND TRUSTS</t>
  </si>
  <si>
    <t>COMPENSATION</t>
  </si>
  <si>
    <r>
      <t xml:space="preserve">PENSIONS AND ANNUITIES </t>
    </r>
    <r>
      <rPr>
        <vertAlign val="superscript"/>
        <sz val="9"/>
        <rFont val="Arial"/>
        <family val="2"/>
      </rPr>
      <t>2</t>
    </r>
  </si>
  <si>
    <t>IRA DISTRIBUTIONS</t>
  </si>
  <si>
    <t>STATE TAX</t>
  </si>
  <si>
    <t>FEDERALLY-TAXABLE</t>
  </si>
  <si>
    <t>MISCELLANEOUS SOURCES</t>
  </si>
  <si>
    <t>REFUND INCOME</t>
  </si>
  <si>
    <t>SOCIAL SECURITY</t>
  </si>
  <si>
    <t>NA</t>
  </si>
  <si>
    <t xml:space="preserve"> </t>
  </si>
  <si>
    <t>ITEMS TAXED BY HAWAII</t>
  </si>
  <si>
    <t>ITEMS TAXED BY FEDERAL</t>
  </si>
  <si>
    <t>FEDERAL AGI</t>
  </si>
  <si>
    <t>HAWAII AGI</t>
  </si>
  <si>
    <t xml:space="preserve">Amount </t>
  </si>
  <si>
    <t>not available</t>
  </si>
  <si>
    <t>not meaningful</t>
  </si>
  <si>
    <t>Note:  * include Difference in state/federal wages due to COLA, ERS, Interest on out-of-state bonds, Other Hawaii additions to federal AGI</t>
  </si>
  <si>
    <t xml:space="preserve">            **include Pensions, Social Security, Payments to an Individual Housing Account, and Exceptional Trees Deduction, and First $6,279 of Military Reserve or Hawaii National Guard Duty Pay, and Other Hawaii subtractions from Federal AGI.</t>
  </si>
  <si>
    <t xml:space="preserve">            Details may not add to totals due to rounding.</t>
  </si>
  <si>
    <t>BUT NOT BY FEDERAL*</t>
  </si>
  <si>
    <t>BUT NOT BY HAWAII**</t>
  </si>
  <si>
    <t>UNKOWN  SOURCES</t>
  </si>
  <si>
    <t xml:space="preserve">All Individual Returns </t>
  </si>
  <si>
    <t>d</t>
  </si>
  <si>
    <t>d in the tables denotes the data in the cell were suppressed to prevent potential disclosure of confidential taxpayer information.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</si>
</sst>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5" formatCode="&quot;$&quot;#,##0_);\(&quot;$&quot;#,##0\)"/>
    <numFmt numFmtId="6" formatCode="&quot;$&quot;#,##0_);[Red]\(&quot;$&quot;#,##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#,##0.0"/>
    <numFmt numFmtId="166" formatCode="0.0"/>
    <numFmt numFmtId="167" formatCode="&quot;$&quot;#,##0"/>
    <numFmt numFmtId="168" formatCode="_(&quot;$&quot;* #,##0_);_(&quot;$&quot;* \(#,##0\);_(&quot;$&quot;* &quot;-&quot;??_);_(@_)"/>
    <numFmt numFmtId="169" formatCode="_(* #,##0_);_(* \(#,##0\);_(* &quot;-&quot;??_);_(@_)"/>
    <numFmt numFmtId="170" formatCode="&quot;$&quot;#,##0.000_);[Red]\(&quot;$&quot;#,##0.000\)"/>
    <numFmt numFmtId="171" formatCode="0.00000000"/>
    <numFmt numFmtId="172" formatCode="#,##0.000_);\(#,##0.000\)"/>
    <numFmt numFmtId="173" formatCode="&quot;$&quot;#,##0.0"/>
    <numFmt numFmtId="174" formatCode="&quot;$&quot;#,##0.0_);\(&quot;$&quot;#,##0.0\)"/>
    <numFmt numFmtId="175" formatCode="_(&quot;$&quot;* #,##0.0_);_(&quot;$&quot;* \(#,##0.0\);_(&quot;$&quot;* &quot;-&quot;??_);_(@_)"/>
    <numFmt numFmtId="176" formatCode="&quot;$&quot;#,##0.0_);[Red]\(&quot;$&quot;#,##0.0\)"/>
  </numFmts>
  <fonts count="35" x14ac:knownFonts="1">
    <font>
      <sz val="11"/>
      <color theme="1"/>
      <name val="Calibri"/>
      <family val="2"/>
      <scheme val="minor"/>
    </font>
    <font>
      <u/>
      <sz val="11"/>
      <color indexed="8"/>
      <name val="Calibri Light"/>
      <family val="2"/>
    </font>
    <font>
      <sz val="11"/>
      <color indexed="8"/>
      <name val="Calibri Light"/>
      <family val="2"/>
    </font>
    <font>
      <sz val="11"/>
      <color theme="1"/>
      <name val="Calibri"/>
      <family val="2"/>
      <scheme val="minor"/>
    </font>
    <font>
      <sz val="11"/>
      <color theme="1"/>
      <name val="Calibri Light"/>
      <family val="2"/>
    </font>
    <font>
      <sz val="11"/>
      <color rgb="FF000000"/>
      <name val="Calibri Light"/>
      <family val="2"/>
    </font>
    <font>
      <sz val="11"/>
      <color theme="1"/>
      <name val="Segoe UI Semibold"/>
      <family val="2"/>
    </font>
    <font>
      <b/>
      <sz val="11"/>
      <color rgb="FF000000"/>
      <name val="Calibri Light"/>
      <family val="2"/>
    </font>
    <font>
      <b/>
      <sz val="11"/>
      <color theme="1"/>
      <name val="Calibri Light"/>
      <family val="2"/>
    </font>
    <font>
      <sz val="10"/>
      <color theme="1"/>
      <name val="Calibri Light"/>
      <family val="2"/>
    </font>
    <font>
      <u/>
      <sz val="10"/>
      <color rgb="FF000000"/>
      <name val="Calibri Light"/>
      <family val="2"/>
    </font>
    <font>
      <sz val="10"/>
      <color indexed="8"/>
      <name val="Calibri Light"/>
      <family val="2"/>
    </font>
    <font>
      <sz val="10"/>
      <color rgb="FF000000"/>
      <name val="Calibri Light"/>
      <family val="2"/>
    </font>
    <font>
      <sz val="10.5"/>
      <color rgb="FF000000"/>
      <name val="Segoe UI Semibold"/>
      <family val="2"/>
    </font>
    <font>
      <sz val="10.5"/>
      <color theme="1"/>
      <name val="Segoe UI Semibold"/>
      <family val="2"/>
    </font>
    <font>
      <sz val="10.5"/>
      <color rgb="FF000000"/>
      <name val="Calibri Light"/>
      <family val="2"/>
    </font>
    <font>
      <sz val="11"/>
      <color rgb="FFFF0000"/>
      <name val="Calibri Light"/>
      <family val="2"/>
    </font>
    <font>
      <b/>
      <sz val="11"/>
      <color theme="1"/>
      <name val="Calibri"/>
      <family val="2"/>
      <scheme val="minor"/>
    </font>
    <font>
      <sz val="11"/>
      <name val="Calibri Light"/>
      <family val="2"/>
    </font>
    <font>
      <sz val="11"/>
      <color rgb="FF000000"/>
      <name val="Segoe UI Semibold"/>
      <family val="2"/>
    </font>
    <font>
      <sz val="8"/>
      <color theme="1"/>
      <name val="Calibri"/>
      <family val="2"/>
      <scheme val="minor"/>
    </font>
    <font>
      <sz val="12"/>
      <color theme="1"/>
      <name val="Arial"/>
      <family val="2"/>
    </font>
    <font>
      <sz val="10.5"/>
      <color theme="1"/>
      <name val="Calibri Light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2"/>
      <color theme="1"/>
      <name val="Segoe UI Semibold"/>
      <family val="2"/>
    </font>
    <font>
      <sz val="10.5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"/>
      <name val="Calibri Light"/>
      <family val="2"/>
    </font>
    <font>
      <b/>
      <sz val="12"/>
      <color theme="1"/>
      <name val="Calibri Light"/>
      <family val="2"/>
    </font>
    <font>
      <sz val="9"/>
      <name val="Arial"/>
      <family val="2"/>
    </font>
    <font>
      <u/>
      <sz val="9"/>
      <name val="Arial"/>
      <family val="2"/>
    </font>
    <font>
      <vertAlign val="superscript"/>
      <sz val="9"/>
      <name val="Arial"/>
      <family val="2"/>
    </font>
    <font>
      <sz val="6"/>
      <name val="Arial"/>
      <family val="2"/>
    </font>
    <font>
      <sz val="9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indexed="64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indexed="64"/>
      </top>
      <bottom style="thin">
        <color indexed="64"/>
      </bottom>
      <diagonal/>
    </border>
    <border>
      <left/>
      <right style="thin">
        <color theme="0" tint="-0.14996795556505021"/>
      </right>
      <top style="thin">
        <color indexed="64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indexed="64"/>
      </bottom>
      <diagonal/>
    </border>
    <border>
      <left style="thin">
        <color theme="0" tint="-0.14996795556505021"/>
      </left>
      <right/>
      <top style="thin">
        <color indexed="64"/>
      </top>
      <bottom style="thin">
        <color indexed="64"/>
      </bottom>
      <diagonal/>
    </border>
    <border>
      <left style="thin">
        <color theme="0" tint="-0.14996795556505021"/>
      </left>
      <right/>
      <top style="thin">
        <color indexed="64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indexed="64"/>
      </bottom>
      <diagonal/>
    </border>
    <border>
      <left/>
      <right style="thin">
        <color theme="0" tint="-0.14996795556505021"/>
      </right>
      <top style="thin">
        <color indexed="64"/>
      </top>
      <bottom style="thin">
        <color indexed="64"/>
      </bottom>
      <diagonal/>
    </border>
    <border>
      <left/>
      <right style="thin">
        <color theme="0" tint="-0.14996795556505021"/>
      </right>
      <top style="thin">
        <color indexed="64"/>
      </top>
      <bottom/>
      <diagonal/>
    </border>
    <border>
      <left/>
      <right style="thin">
        <color theme="0" tint="-0.14996795556505021"/>
      </right>
      <top/>
      <bottom/>
      <diagonal/>
    </border>
    <border>
      <left/>
      <right style="thin">
        <color theme="0" tint="-0.14996795556505021"/>
      </right>
      <top/>
      <bottom style="thin">
        <color indexed="64"/>
      </bottom>
      <diagonal/>
    </border>
    <border>
      <left style="thin">
        <color theme="0" tint="-0.14990691854609822"/>
      </left>
      <right/>
      <top/>
      <bottom style="thin">
        <color auto="1"/>
      </bottom>
      <diagonal/>
    </border>
    <border>
      <left/>
      <right style="thin">
        <color theme="0" tint="-0.14990691854609822"/>
      </right>
      <top/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rgb="FFD8D8D8"/>
      </bottom>
      <diagonal/>
    </border>
    <border>
      <left/>
      <right style="medium">
        <color indexed="64"/>
      </right>
      <top/>
      <bottom style="medium">
        <color rgb="FFD8D8D8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rgb="FFD8D8D8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/>
      <bottom style="thin">
        <color theme="0" tint="-0.14996795556505021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theme="0" tint="-0.14996795556505021"/>
      </left>
      <right/>
      <top/>
      <bottom style="thin">
        <color indexed="64"/>
      </bottom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678">
    <xf numFmtId="0" fontId="0" fillId="0" borderId="0" xfId="0"/>
    <xf numFmtId="3" fontId="0" fillId="0" borderId="0" xfId="0" applyNumberFormat="1"/>
    <xf numFmtId="0" fontId="4" fillId="0" borderId="0" xfId="0" applyFont="1"/>
    <xf numFmtId="0" fontId="4" fillId="0" borderId="0" xfId="0" applyFont="1" applyBorder="1"/>
    <xf numFmtId="3" fontId="5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horizontal="left"/>
    </xf>
    <xf numFmtId="3" fontId="5" fillId="0" borderId="1" xfId="0" applyNumberFormat="1" applyFont="1" applyBorder="1" applyAlignment="1">
      <alignment horizontal="right"/>
    </xf>
    <xf numFmtId="0" fontId="0" fillId="0" borderId="0" xfId="0"/>
    <xf numFmtId="166" fontId="5" fillId="0" borderId="0" xfId="0" applyNumberFormat="1" applyFont="1" applyBorder="1" applyAlignment="1">
      <alignment horizontal="right"/>
    </xf>
    <xf numFmtId="165" fontId="5" fillId="0" borderId="0" xfId="0" applyNumberFormat="1" applyFont="1" applyBorder="1" applyAlignment="1">
      <alignment horizontal="right"/>
    </xf>
    <xf numFmtId="167" fontId="5" fillId="0" borderId="0" xfId="2" applyNumberFormat="1" applyFont="1" applyBorder="1" applyAlignment="1">
      <alignment horizontal="right"/>
    </xf>
    <xf numFmtId="167" fontId="5" fillId="0" borderId="1" xfId="2" applyNumberFormat="1" applyFont="1" applyBorder="1" applyAlignment="1">
      <alignment horizontal="right"/>
    </xf>
    <xf numFmtId="0" fontId="0" fillId="0" borderId="0" xfId="0" applyFont="1"/>
    <xf numFmtId="170" fontId="0" fillId="0" borderId="0" xfId="0" applyNumberFormat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169" fontId="4" fillId="0" borderId="12" xfId="1" applyNumberFormat="1" applyFont="1" applyBorder="1"/>
    <xf numFmtId="169" fontId="4" fillId="0" borderId="13" xfId="1" applyNumberFormat="1" applyFont="1" applyBorder="1"/>
    <xf numFmtId="169" fontId="4" fillId="0" borderId="14" xfId="1" applyNumberFormat="1" applyFont="1" applyBorder="1"/>
    <xf numFmtId="0" fontId="4" fillId="0" borderId="15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4" fillId="0" borderId="0" xfId="0" applyFont="1" applyBorder="1" applyAlignment="1"/>
    <xf numFmtId="0" fontId="4" fillId="0" borderId="0" xfId="0" applyFont="1" applyBorder="1" applyAlignment="1">
      <alignment wrapText="1"/>
    </xf>
    <xf numFmtId="0" fontId="4" fillId="0" borderId="0" xfId="0" applyFont="1" applyBorder="1" applyAlignment="1">
      <alignment horizontal="center" wrapText="1"/>
    </xf>
    <xf numFmtId="0" fontId="0" fillId="0" borderId="0" xfId="0" applyBorder="1"/>
    <xf numFmtId="0" fontId="4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164" fontId="4" fillId="0" borderId="0" xfId="3" applyNumberFormat="1" applyFont="1" applyBorder="1"/>
    <xf numFmtId="168" fontId="4" fillId="0" borderId="0" xfId="2" applyNumberFormat="1" applyFont="1" applyBorder="1"/>
    <xf numFmtId="44" fontId="0" fillId="0" borderId="0" xfId="0" applyNumberFormat="1"/>
    <xf numFmtId="168" fontId="4" fillId="0" borderId="0" xfId="2" applyNumberFormat="1" applyFont="1"/>
    <xf numFmtId="168" fontId="4" fillId="0" borderId="0" xfId="2" applyNumberFormat="1" applyFont="1" applyAlignment="1">
      <alignment horizontal="center" vertical="center"/>
    </xf>
    <xf numFmtId="0" fontId="5" fillId="0" borderId="0" xfId="0" applyFont="1" applyBorder="1"/>
    <xf numFmtId="169" fontId="4" fillId="0" borderId="0" xfId="0" applyNumberFormat="1" applyFont="1"/>
    <xf numFmtId="0" fontId="4" fillId="0" borderId="0" xfId="0" applyFont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169" fontId="4" fillId="0" borderId="0" xfId="1" applyNumberFormat="1" applyFont="1" applyFill="1" applyBorder="1"/>
    <xf numFmtId="169" fontId="4" fillId="0" borderId="0" xfId="1" applyNumberFormat="1" applyFont="1" applyBorder="1"/>
    <xf numFmtId="0" fontId="4" fillId="0" borderId="1" xfId="0" applyFont="1" applyBorder="1"/>
    <xf numFmtId="0" fontId="4" fillId="0" borderId="9" xfId="0" applyFont="1" applyBorder="1"/>
    <xf numFmtId="0" fontId="4" fillId="0" borderId="1" xfId="0" applyFont="1" applyBorder="1" applyAlignment="1">
      <alignment wrapText="1"/>
    </xf>
    <xf numFmtId="169" fontId="4" fillId="0" borderId="1" xfId="1" applyNumberFormat="1" applyFont="1" applyBorder="1"/>
    <xf numFmtId="0" fontId="9" fillId="0" borderId="0" xfId="0" applyFont="1"/>
    <xf numFmtId="0" fontId="5" fillId="0" borderId="0" xfId="0" applyFont="1" applyBorder="1" applyAlignment="1">
      <alignment wrapText="1"/>
    </xf>
    <xf numFmtId="0" fontId="5" fillId="0" borderId="1" xfId="0" applyFont="1" applyBorder="1" applyAlignment="1">
      <alignment wrapText="1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horizontal="center" vertical="center"/>
    </xf>
    <xf numFmtId="169" fontId="5" fillId="0" borderId="0" xfId="1" applyNumberFormat="1" applyFont="1" applyBorder="1" applyAlignment="1">
      <alignment horizontal="right"/>
    </xf>
    <xf numFmtId="169" fontId="4" fillId="0" borderId="0" xfId="1" applyNumberFormat="1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169" fontId="5" fillId="0" borderId="1" xfId="1" applyNumberFormat="1" applyFont="1" applyBorder="1" applyAlignment="1">
      <alignment horizontal="right"/>
    </xf>
    <xf numFmtId="3" fontId="5" fillId="0" borderId="6" xfId="0" applyNumberFormat="1" applyFont="1" applyBorder="1" applyAlignment="1">
      <alignment horizontal="right"/>
    </xf>
    <xf numFmtId="3" fontId="0" fillId="0" borderId="6" xfId="0" applyNumberFormat="1" applyBorder="1"/>
    <xf numFmtId="167" fontId="4" fillId="0" borderId="0" xfId="0" applyNumberFormat="1" applyFont="1" applyBorder="1" applyAlignment="1">
      <alignment horizontal="right"/>
    </xf>
    <xf numFmtId="167" fontId="4" fillId="0" borderId="0" xfId="0" applyNumberFormat="1" applyFont="1" applyAlignment="1">
      <alignment horizontal="right"/>
    </xf>
    <xf numFmtId="0" fontId="4" fillId="0" borderId="6" xfId="0" applyFont="1" applyBorder="1" applyAlignment="1">
      <alignment horizontal="right"/>
    </xf>
    <xf numFmtId="0" fontId="4" fillId="0" borderId="6" xfId="0" applyFont="1" applyBorder="1" applyAlignment="1">
      <alignment horizontal="center"/>
    </xf>
    <xf numFmtId="167" fontId="4" fillId="0" borderId="6" xfId="0" applyNumberFormat="1" applyFont="1" applyBorder="1" applyAlignment="1">
      <alignment horizontal="right"/>
    </xf>
    <xf numFmtId="0" fontId="4" fillId="0" borderId="6" xfId="0" applyFont="1" applyBorder="1" applyAlignment="1">
      <alignment horizontal="left"/>
    </xf>
    <xf numFmtId="169" fontId="5" fillId="0" borderId="6" xfId="1" applyNumberFormat="1" applyFont="1" applyBorder="1" applyAlignment="1">
      <alignment horizontal="right"/>
    </xf>
    <xf numFmtId="167" fontId="4" fillId="0" borderId="0" xfId="2" applyNumberFormat="1" applyFont="1" applyBorder="1"/>
    <xf numFmtId="167" fontId="5" fillId="0" borderId="0" xfId="2" applyNumberFormat="1" applyFont="1" applyBorder="1" applyAlignment="1"/>
    <xf numFmtId="167" fontId="4" fillId="0" borderId="0" xfId="2" applyNumberFormat="1" applyFont="1" applyBorder="1" applyAlignment="1"/>
    <xf numFmtId="0" fontId="4" fillId="0" borderId="19" xfId="0" applyFont="1" applyBorder="1" applyAlignment="1">
      <alignment horizontal="center" vertical="center"/>
    </xf>
    <xf numFmtId="169" fontId="4" fillId="0" borderId="20" xfId="1" applyNumberFormat="1" applyFont="1" applyBorder="1"/>
    <xf numFmtId="169" fontId="4" fillId="0" borderId="21" xfId="1" applyNumberFormat="1" applyFont="1" applyBorder="1"/>
    <xf numFmtId="169" fontId="4" fillId="0" borderId="22" xfId="1" applyNumberFormat="1" applyFont="1" applyBorder="1"/>
    <xf numFmtId="0" fontId="4" fillId="0" borderId="23" xfId="0" applyFont="1" applyBorder="1" applyAlignment="1">
      <alignment horizontal="center" vertical="center"/>
    </xf>
    <xf numFmtId="169" fontId="4" fillId="0" borderId="16" xfId="1" applyNumberFormat="1" applyFont="1" applyBorder="1"/>
    <xf numFmtId="169" fontId="4" fillId="0" borderId="17" xfId="1" applyNumberFormat="1" applyFont="1" applyBorder="1"/>
    <xf numFmtId="169" fontId="4" fillId="0" borderId="18" xfId="1" applyNumberFormat="1" applyFont="1" applyBorder="1"/>
    <xf numFmtId="0" fontId="4" fillId="0" borderId="16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167" fontId="4" fillId="0" borderId="0" xfId="0" applyNumberFormat="1" applyFont="1" applyBorder="1"/>
    <xf numFmtId="167" fontId="4" fillId="0" borderId="0" xfId="0" applyNumberFormat="1" applyFont="1" applyBorder="1" applyAlignment="1">
      <alignment horizontal="left"/>
    </xf>
    <xf numFmtId="0" fontId="4" fillId="0" borderId="1" xfId="0" applyFont="1" applyBorder="1" applyAlignment="1">
      <alignment horizontal="center" wrapText="1"/>
    </xf>
    <xf numFmtId="167" fontId="4" fillId="0" borderId="1" xfId="2" applyNumberFormat="1" applyFont="1" applyBorder="1"/>
    <xf numFmtId="167" fontId="4" fillId="0" borderId="1" xfId="0" applyNumberFormat="1" applyFont="1" applyBorder="1"/>
    <xf numFmtId="167" fontId="4" fillId="0" borderId="0" xfId="2" applyNumberFormat="1" applyFont="1" applyBorder="1" applyAlignment="1">
      <alignment horizontal="right"/>
    </xf>
    <xf numFmtId="167" fontId="4" fillId="0" borderId="0" xfId="0" applyNumberFormat="1" applyFont="1"/>
    <xf numFmtId="171" fontId="4" fillId="0" borderId="0" xfId="0" applyNumberFormat="1" applyFont="1"/>
    <xf numFmtId="0" fontId="5" fillId="0" borderId="1" xfId="0" applyFont="1" applyBorder="1" applyAlignment="1">
      <alignment horizontal="left"/>
    </xf>
    <xf numFmtId="0" fontId="4" fillId="0" borderId="1" xfId="0" applyFont="1" applyBorder="1" applyAlignment="1">
      <alignment horizontal="center" vertical="center"/>
    </xf>
    <xf numFmtId="0" fontId="16" fillId="0" borderId="0" xfId="0" applyFont="1"/>
    <xf numFmtId="0" fontId="16" fillId="0" borderId="0" xfId="0" applyFont="1" applyAlignment="1">
      <alignment horizontal="center" vertical="center"/>
    </xf>
    <xf numFmtId="168" fontId="16" fillId="0" borderId="0" xfId="2" applyNumberFormat="1" applyFont="1"/>
    <xf numFmtId="168" fontId="16" fillId="0" borderId="0" xfId="2" applyNumberFormat="1" applyFont="1" applyAlignment="1">
      <alignment horizontal="center" vertical="center"/>
    </xf>
    <xf numFmtId="0" fontId="0" fillId="0" borderId="0" xfId="0"/>
    <xf numFmtId="0" fontId="0" fillId="0" borderId="6" xfId="0" applyBorder="1"/>
    <xf numFmtId="0" fontId="4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172" fontId="0" fillId="0" borderId="0" xfId="0" applyNumberFormat="1"/>
    <xf numFmtId="9" fontId="0" fillId="0" borderId="0" xfId="0" applyNumberFormat="1"/>
    <xf numFmtId="167" fontId="0" fillId="0" borderId="0" xfId="0" applyNumberFormat="1"/>
    <xf numFmtId="6" fontId="17" fillId="0" borderId="0" xfId="0" applyNumberFormat="1" applyFont="1"/>
    <xf numFmtId="168" fontId="0" fillId="0" borderId="0" xfId="0" applyNumberFormat="1"/>
    <xf numFmtId="0" fontId="4" fillId="0" borderId="0" xfId="0" applyFont="1" applyBorder="1" applyProtection="1">
      <protection locked="0"/>
    </xf>
    <xf numFmtId="169" fontId="4" fillId="0" borderId="0" xfId="1" applyNumberFormat="1" applyFont="1" applyBorder="1" applyProtection="1">
      <protection locked="0"/>
    </xf>
    <xf numFmtId="164" fontId="4" fillId="0" borderId="0" xfId="3" applyNumberFormat="1" applyFont="1" applyBorder="1" applyProtection="1">
      <protection locked="0"/>
    </xf>
    <xf numFmtId="168" fontId="4" fillId="0" borderId="0" xfId="2" applyNumberFormat="1" applyFont="1" applyBorder="1" applyProtection="1">
      <protection locked="0"/>
    </xf>
    <xf numFmtId="0" fontId="4" fillId="0" borderId="1" xfId="0" applyFont="1" applyBorder="1" applyProtection="1">
      <protection locked="0"/>
    </xf>
    <xf numFmtId="169" fontId="4" fillId="0" borderId="1" xfId="1" applyNumberFormat="1" applyFont="1" applyBorder="1" applyProtection="1">
      <protection locked="0"/>
    </xf>
    <xf numFmtId="164" fontId="4" fillId="0" borderId="1" xfId="3" applyNumberFormat="1" applyFont="1" applyBorder="1" applyProtection="1">
      <protection locked="0"/>
    </xf>
    <xf numFmtId="168" fontId="4" fillId="0" borderId="1" xfId="2" applyNumberFormat="1" applyFont="1" applyBorder="1" applyProtection="1">
      <protection locked="0"/>
    </xf>
    <xf numFmtId="169" fontId="4" fillId="0" borderId="27" xfId="1" applyNumberFormat="1" applyFont="1" applyBorder="1" applyProtection="1">
      <protection locked="0"/>
    </xf>
    <xf numFmtId="168" fontId="4" fillId="0" borderId="28" xfId="2" applyNumberFormat="1" applyFont="1" applyBorder="1" applyProtection="1"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0" xfId="0" applyNumberFormat="1" applyFont="1"/>
    <xf numFmtId="167" fontId="18" fillId="0" borderId="0" xfId="2" applyNumberFormat="1" applyFont="1" applyBorder="1"/>
    <xf numFmtId="0" fontId="14" fillId="0" borderId="0" xfId="0" applyFont="1" applyAlignment="1">
      <alignment horizontal="center" vertical="center"/>
    </xf>
    <xf numFmtId="0" fontId="0" fillId="0" borderId="0" xfId="0"/>
    <xf numFmtId="0" fontId="0" fillId="0" borderId="6" xfId="0" applyBorder="1"/>
    <xf numFmtId="0" fontId="5" fillId="0" borderId="0" xfId="0" applyFont="1" applyBorder="1"/>
    <xf numFmtId="0" fontId="13" fillId="0" borderId="0" xfId="0" applyFont="1" applyBorder="1" applyAlignment="1">
      <alignment horizontal="center"/>
    </xf>
    <xf numFmtId="0" fontId="10" fillId="0" borderId="0" xfId="0" applyFont="1" applyBorder="1" applyAlignment="1">
      <alignment wrapText="1"/>
    </xf>
    <xf numFmtId="0" fontId="6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43" fontId="0" fillId="0" borderId="0" xfId="0" applyNumberFormat="1"/>
    <xf numFmtId="0" fontId="18" fillId="0" borderId="0" xfId="0" applyFont="1" applyFill="1" applyBorder="1" applyAlignment="1">
      <alignment horizontal="center"/>
    </xf>
    <xf numFmtId="0" fontId="18" fillId="0" borderId="0" xfId="0" applyFont="1" applyFill="1" applyBorder="1"/>
    <xf numFmtId="0" fontId="4" fillId="0" borderId="0" xfId="0" applyFont="1" applyFill="1" applyBorder="1" applyAlignment="1">
      <alignment horizontal="center"/>
    </xf>
    <xf numFmtId="164" fontId="0" fillId="0" borderId="0" xfId="0" applyNumberFormat="1"/>
    <xf numFmtId="164" fontId="5" fillId="0" borderId="1" xfId="0" applyNumberFormat="1" applyFont="1" applyBorder="1" applyAlignment="1">
      <alignment horizontal="right"/>
    </xf>
    <xf numFmtId="164" fontId="4" fillId="0" borderId="6" xfId="0" applyNumberFormat="1" applyFont="1" applyBorder="1"/>
    <xf numFmtId="164" fontId="4" fillId="0" borderId="0" xfId="0" applyNumberFormat="1" applyFont="1"/>
    <xf numFmtId="0" fontId="0" fillId="0" borderId="29" xfId="0" applyBorder="1"/>
    <xf numFmtId="0" fontId="5" fillId="0" borderId="29" xfId="0" applyFont="1" applyBorder="1" applyAlignment="1">
      <alignment horizontal="center" wrapText="1"/>
    </xf>
    <xf numFmtId="0" fontId="15" fillId="0" borderId="29" xfId="0" applyFont="1" applyBorder="1" applyAlignment="1">
      <alignment horizontal="center" wrapText="1"/>
    </xf>
    <xf numFmtId="0" fontId="15" fillId="0" borderId="30" xfId="0" applyFont="1" applyBorder="1" applyAlignment="1">
      <alignment horizontal="center" wrapText="1"/>
    </xf>
    <xf numFmtId="3" fontId="5" fillId="0" borderId="31" xfId="0" applyNumberFormat="1" applyFont="1" applyBorder="1" applyAlignment="1">
      <alignment horizontal="center"/>
    </xf>
    <xf numFmtId="6" fontId="5" fillId="0" borderId="31" xfId="0" applyNumberFormat="1" applyFont="1" applyBorder="1" applyAlignment="1">
      <alignment horizontal="center"/>
    </xf>
    <xf numFmtId="3" fontId="5" fillId="0" borderId="29" xfId="0" applyNumberFormat="1" applyFont="1" applyBorder="1" applyAlignment="1">
      <alignment horizontal="center"/>
    </xf>
    <xf numFmtId="6" fontId="5" fillId="0" borderId="29" xfId="0" applyNumberFormat="1" applyFont="1" applyBorder="1" applyAlignment="1">
      <alignment horizontal="center"/>
    </xf>
    <xf numFmtId="6" fontId="5" fillId="0" borderId="29" xfId="0" applyNumberFormat="1" applyFont="1" applyBorder="1" applyAlignment="1">
      <alignment horizontal="center" wrapText="1"/>
    </xf>
    <xf numFmtId="0" fontId="20" fillId="0" borderId="0" xfId="0" applyFont="1"/>
    <xf numFmtId="0" fontId="5" fillId="0" borderId="32" xfId="0" applyFont="1" applyBorder="1" applyAlignment="1">
      <alignment horizontal="center"/>
    </xf>
    <xf numFmtId="0" fontId="5" fillId="0" borderId="32" xfId="0" applyFont="1" applyBorder="1" applyAlignment="1">
      <alignment horizontal="center" wrapText="1"/>
    </xf>
    <xf numFmtId="0" fontId="5" fillId="0" borderId="30" xfId="0" applyFont="1" applyBorder="1" applyAlignment="1">
      <alignment horizontal="center"/>
    </xf>
    <xf numFmtId="164" fontId="5" fillId="0" borderId="32" xfId="0" applyNumberFormat="1" applyFont="1" applyBorder="1" applyAlignment="1">
      <alignment horizontal="center"/>
    </xf>
    <xf numFmtId="164" fontId="5" fillId="0" borderId="30" xfId="0" applyNumberFormat="1" applyFont="1" applyBorder="1" applyAlignment="1">
      <alignment horizontal="center"/>
    </xf>
    <xf numFmtId="164" fontId="5" fillId="0" borderId="29" xfId="0" applyNumberFormat="1" applyFont="1" applyBorder="1" applyAlignment="1">
      <alignment horizontal="center" wrapText="1"/>
    </xf>
    <xf numFmtId="0" fontId="12" fillId="0" borderId="0" xfId="0" applyFont="1" applyBorder="1"/>
    <xf numFmtId="0" fontId="0" fillId="0" borderId="0" xfId="0" applyBorder="1" applyAlignment="1">
      <alignment wrapText="1"/>
    </xf>
    <xf numFmtId="0" fontId="5" fillId="0" borderId="36" xfId="0" applyFont="1" applyBorder="1" applyAlignment="1">
      <alignment horizontal="center" wrapText="1"/>
    </xf>
    <xf numFmtId="3" fontId="5" fillId="0" borderId="31" xfId="0" applyNumberFormat="1" applyFont="1" applyBorder="1" applyAlignment="1">
      <alignment horizontal="right"/>
    </xf>
    <xf numFmtId="6" fontId="5" fillId="0" borderId="31" xfId="0" applyNumberFormat="1" applyFont="1" applyBorder="1" applyAlignment="1">
      <alignment horizontal="right"/>
    </xf>
    <xf numFmtId="167" fontId="5" fillId="0" borderId="1" xfId="2" applyNumberFormat="1" applyFont="1" applyBorder="1" applyAlignment="1"/>
    <xf numFmtId="6" fontId="5" fillId="0" borderId="0" xfId="0" applyNumberFormat="1" applyFont="1" applyAlignment="1">
      <alignment horizontal="right"/>
    </xf>
    <xf numFmtId="0" fontId="0" fillId="0" borderId="40" xfId="0" applyBorder="1"/>
    <xf numFmtId="0" fontId="0" fillId="0" borderId="3" xfId="0" applyBorder="1"/>
    <xf numFmtId="0" fontId="5" fillId="0" borderId="8" xfId="0" applyFont="1" applyBorder="1"/>
    <xf numFmtId="0" fontId="7" fillId="0" borderId="40" xfId="0" applyFont="1" applyBorder="1" applyAlignment="1">
      <alignment horizontal="left"/>
    </xf>
    <xf numFmtId="0" fontId="5" fillId="0" borderId="40" xfId="0" applyFont="1" applyBorder="1"/>
    <xf numFmtId="0" fontId="5" fillId="0" borderId="3" xfId="0" applyFont="1" applyBorder="1"/>
    <xf numFmtId="164" fontId="5" fillId="0" borderId="0" xfId="0" applyNumberFormat="1" applyFont="1" applyBorder="1" applyAlignment="1">
      <alignment horizontal="right"/>
    </xf>
    <xf numFmtId="164" fontId="4" fillId="0" borderId="0" xfId="0" applyNumberFormat="1" applyFont="1" applyBorder="1"/>
    <xf numFmtId="164" fontId="5" fillId="0" borderId="2" xfId="0" applyNumberFormat="1" applyFont="1" applyBorder="1" applyAlignment="1">
      <alignment horizontal="right"/>
    </xf>
    <xf numFmtId="3" fontId="5" fillId="0" borderId="5" xfId="0" applyNumberFormat="1" applyFont="1" applyBorder="1" applyAlignment="1">
      <alignment horizontal="right"/>
    </xf>
    <xf numFmtId="167" fontId="5" fillId="0" borderId="40" xfId="2" applyNumberFormat="1" applyFont="1" applyBorder="1" applyAlignment="1">
      <alignment horizontal="right"/>
    </xf>
    <xf numFmtId="0" fontId="4" fillId="0" borderId="5" xfId="0" applyFont="1" applyBorder="1"/>
    <xf numFmtId="167" fontId="4" fillId="0" borderId="40" xfId="2" applyNumberFormat="1" applyFont="1" applyBorder="1"/>
    <xf numFmtId="167" fontId="5" fillId="0" borderId="40" xfId="2" applyNumberFormat="1" applyFont="1" applyBorder="1" applyAlignment="1"/>
    <xf numFmtId="167" fontId="4" fillId="0" borderId="40" xfId="2" applyNumberFormat="1" applyFont="1" applyBorder="1" applyAlignment="1"/>
    <xf numFmtId="3" fontId="5" fillId="0" borderId="2" xfId="0" applyNumberFormat="1" applyFont="1" applyBorder="1" applyAlignment="1">
      <alignment horizontal="right"/>
    </xf>
    <xf numFmtId="167" fontId="5" fillId="0" borderId="3" xfId="2" applyNumberFormat="1" applyFont="1" applyBorder="1" applyAlignment="1">
      <alignment horizontal="right"/>
    </xf>
    <xf numFmtId="0" fontId="4" fillId="0" borderId="40" xfId="0" applyFont="1" applyBorder="1" applyProtection="1">
      <protection locked="0"/>
    </xf>
    <xf numFmtId="0" fontId="4" fillId="0" borderId="3" xfId="0" applyFont="1" applyBorder="1" applyProtection="1">
      <protection locked="0"/>
    </xf>
    <xf numFmtId="173" fontId="4" fillId="0" borderId="0" xfId="2" applyNumberFormat="1" applyFont="1" applyBorder="1"/>
    <xf numFmtId="0" fontId="8" fillId="0" borderId="0" xfId="0" applyFont="1"/>
    <xf numFmtId="0" fontId="4" fillId="0" borderId="33" xfId="0" applyFont="1" applyBorder="1" applyAlignment="1">
      <alignment horizontal="left"/>
    </xf>
    <xf numFmtId="167" fontId="4" fillId="0" borderId="33" xfId="0" applyNumberFormat="1" applyFont="1" applyBorder="1" applyAlignment="1">
      <alignment horizontal="left"/>
    </xf>
    <xf numFmtId="0" fontId="15" fillId="0" borderId="43" xfId="0" applyFont="1" applyBorder="1" applyAlignment="1">
      <alignment horizontal="center" wrapText="1"/>
    </xf>
    <xf numFmtId="3" fontId="5" fillId="0" borderId="44" xfId="0" applyNumberFormat="1" applyFont="1" applyBorder="1" applyAlignment="1">
      <alignment horizontal="center"/>
    </xf>
    <xf numFmtId="6" fontId="5" fillId="0" borderId="32" xfId="0" applyNumberFormat="1" applyFont="1" applyBorder="1" applyAlignment="1">
      <alignment horizontal="center"/>
    </xf>
    <xf numFmtId="3" fontId="5" fillId="0" borderId="43" xfId="0" applyNumberFormat="1" applyFont="1" applyBorder="1" applyAlignment="1">
      <alignment horizontal="center"/>
    </xf>
    <xf numFmtId="6" fontId="5" fillId="0" borderId="30" xfId="0" applyNumberFormat="1" applyFont="1" applyBorder="1" applyAlignment="1">
      <alignment horizontal="center"/>
    </xf>
    <xf numFmtId="164" fontId="5" fillId="0" borderId="0" xfId="0" applyNumberFormat="1" applyFont="1" applyBorder="1" applyAlignment="1">
      <alignment horizontal="center" wrapText="1"/>
    </xf>
    <xf numFmtId="6" fontId="5" fillId="0" borderId="0" xfId="0" applyNumberFormat="1" applyFont="1" applyBorder="1" applyAlignment="1">
      <alignment horizontal="center" wrapText="1"/>
    </xf>
    <xf numFmtId="169" fontId="4" fillId="0" borderId="45" xfId="1" applyNumberFormat="1" applyFont="1" applyBorder="1"/>
    <xf numFmtId="167" fontId="4" fillId="0" borderId="33" xfId="2" applyNumberFormat="1" applyFont="1" applyBorder="1"/>
    <xf numFmtId="168" fontId="4" fillId="0" borderId="33" xfId="2" applyNumberFormat="1" applyFont="1" applyBorder="1"/>
    <xf numFmtId="0" fontId="4" fillId="0" borderId="33" xfId="0" applyFont="1" applyBorder="1"/>
    <xf numFmtId="167" fontId="18" fillId="0" borderId="33" xfId="2" applyNumberFormat="1" applyFont="1" applyBorder="1"/>
    <xf numFmtId="164" fontId="5" fillId="0" borderId="33" xfId="0" applyNumberFormat="1" applyFont="1" applyBorder="1" applyAlignment="1">
      <alignment horizontal="center" wrapText="1"/>
    </xf>
    <xf numFmtId="169" fontId="4" fillId="0" borderId="43" xfId="1" applyNumberFormat="1" applyFont="1" applyBorder="1"/>
    <xf numFmtId="164" fontId="5" fillId="0" borderId="30" xfId="0" applyNumberFormat="1" applyFont="1" applyBorder="1" applyAlignment="1">
      <alignment horizontal="center" wrapText="1"/>
    </xf>
    <xf numFmtId="167" fontId="4" fillId="0" borderId="30" xfId="2" applyNumberFormat="1" applyFont="1" applyBorder="1"/>
    <xf numFmtId="166" fontId="4" fillId="0" borderId="0" xfId="2" applyNumberFormat="1" applyFont="1" applyBorder="1" applyAlignment="1">
      <alignment horizontal="center" vertical="center"/>
    </xf>
    <xf numFmtId="174" fontId="4" fillId="0" borderId="0" xfId="2" applyNumberFormat="1" applyFont="1" applyBorder="1"/>
    <xf numFmtId="174" fontId="4" fillId="0" borderId="1" xfId="2" applyNumberFormat="1" applyFont="1" applyBorder="1"/>
    <xf numFmtId="173" fontId="4" fillId="0" borderId="1" xfId="2" applyNumberFormat="1" applyFont="1" applyBorder="1"/>
    <xf numFmtId="0" fontId="15" fillId="0" borderId="36" xfId="0" applyFont="1" applyBorder="1" applyAlignment="1">
      <alignment horizontal="center" wrapText="1"/>
    </xf>
    <xf numFmtId="43" fontId="4" fillId="0" borderId="0" xfId="0" applyNumberFormat="1" applyFont="1"/>
    <xf numFmtId="164" fontId="4" fillId="0" borderId="0" xfId="2" applyNumberFormat="1" applyFont="1" applyBorder="1"/>
    <xf numFmtId="164" fontId="4" fillId="0" borderId="1" xfId="2" applyNumberFormat="1" applyFont="1" applyBorder="1"/>
    <xf numFmtId="166" fontId="4" fillId="0" borderId="6" xfId="0" applyNumberFormat="1" applyFont="1" applyBorder="1" applyAlignment="1">
      <alignment horizontal="right"/>
    </xf>
    <xf numFmtId="166" fontId="4" fillId="0" borderId="6" xfId="0" applyNumberFormat="1" applyFont="1" applyBorder="1" applyAlignment="1">
      <alignment horizontal="center"/>
    </xf>
    <xf numFmtId="166" fontId="4" fillId="0" borderId="6" xfId="0" applyNumberFormat="1" applyFont="1" applyBorder="1" applyAlignment="1">
      <alignment horizontal="left"/>
    </xf>
    <xf numFmtId="166" fontId="5" fillId="0" borderId="6" xfId="1" applyNumberFormat="1" applyFont="1" applyBorder="1" applyAlignment="1">
      <alignment horizontal="right"/>
    </xf>
    <xf numFmtId="166" fontId="5" fillId="0" borderId="0" xfId="1" applyNumberFormat="1" applyFont="1" applyBorder="1" applyAlignment="1">
      <alignment horizontal="right"/>
    </xf>
    <xf numFmtId="166" fontId="5" fillId="0" borderId="6" xfId="0" applyNumberFormat="1" applyFont="1" applyBorder="1" applyAlignment="1">
      <alignment horizontal="right"/>
    </xf>
    <xf numFmtId="166" fontId="4" fillId="0" borderId="0" xfId="0" applyNumberFormat="1" applyFont="1" applyBorder="1" applyAlignment="1">
      <alignment horizontal="left"/>
    </xf>
    <xf numFmtId="166" fontId="4" fillId="0" borderId="0" xfId="1" applyNumberFormat="1" applyFont="1" applyBorder="1" applyAlignment="1">
      <alignment horizontal="right"/>
    </xf>
    <xf numFmtId="166" fontId="5" fillId="0" borderId="1" xfId="0" applyNumberFormat="1" applyFont="1" applyBorder="1" applyAlignment="1">
      <alignment horizontal="left"/>
    </xf>
    <xf numFmtId="166" fontId="0" fillId="0" borderId="0" xfId="0" applyNumberFormat="1" applyBorder="1"/>
    <xf numFmtId="166" fontId="5" fillId="0" borderId="0" xfId="0" applyNumberFormat="1" applyFont="1" applyBorder="1" applyAlignment="1">
      <alignment horizontal="left"/>
    </xf>
    <xf numFmtId="165" fontId="5" fillId="0" borderId="6" xfId="0" applyNumberFormat="1" applyFont="1" applyBorder="1" applyAlignment="1">
      <alignment horizontal="right"/>
    </xf>
    <xf numFmtId="165" fontId="5" fillId="0" borderId="6" xfId="1" applyNumberFormat="1" applyFont="1" applyBorder="1" applyAlignment="1">
      <alignment horizontal="right"/>
    </xf>
    <xf numFmtId="165" fontId="5" fillId="0" borderId="0" xfId="1" applyNumberFormat="1" applyFont="1" applyBorder="1" applyAlignment="1">
      <alignment horizontal="right"/>
    </xf>
    <xf numFmtId="165" fontId="4" fillId="0" borderId="0" xfId="1" applyNumberFormat="1" applyFont="1" applyBorder="1" applyAlignment="1">
      <alignment horizontal="right"/>
    </xf>
    <xf numFmtId="165" fontId="5" fillId="0" borderId="1" xfId="1" applyNumberFormat="1" applyFont="1" applyBorder="1" applyAlignment="1">
      <alignment horizontal="right"/>
    </xf>
    <xf numFmtId="165" fontId="5" fillId="0" borderId="1" xfId="0" applyNumberFormat="1" applyFont="1" applyBorder="1" applyAlignment="1">
      <alignment horizontal="right"/>
    </xf>
    <xf numFmtId="2" fontId="0" fillId="0" borderId="0" xfId="0" applyNumberFormat="1"/>
    <xf numFmtId="3" fontId="4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center"/>
    </xf>
    <xf numFmtId="3" fontId="4" fillId="0" borderId="0" xfId="0" applyNumberFormat="1" applyFont="1" applyBorder="1" applyAlignment="1">
      <alignment horizontal="right"/>
    </xf>
    <xf numFmtId="3" fontId="4" fillId="0" borderId="0" xfId="0" applyNumberFormat="1" applyFont="1" applyBorder="1" applyAlignment="1">
      <alignment horizontal="center"/>
    </xf>
    <xf numFmtId="164" fontId="5" fillId="0" borderId="44" xfId="0" applyNumberFormat="1" applyFont="1" applyBorder="1" applyAlignment="1">
      <alignment horizontal="center"/>
    </xf>
    <xf numFmtId="0" fontId="4" fillId="0" borderId="45" xfId="0" applyFont="1" applyBorder="1"/>
    <xf numFmtId="0" fontId="13" fillId="0" borderId="0" xfId="0" applyFont="1" applyBorder="1" applyAlignment="1"/>
    <xf numFmtId="0" fontId="21" fillId="0" borderId="0" xfId="0" applyFont="1" applyAlignment="1">
      <alignment horizontal="right"/>
    </xf>
    <xf numFmtId="0" fontId="0" fillId="0" borderId="46" xfId="0" applyBorder="1" applyAlignment="1">
      <alignment horizontal="center" vertical="top"/>
    </xf>
    <xf numFmtId="0" fontId="0" fillId="0" borderId="0" xfId="0" applyAlignment="1">
      <alignment horizontal="left" indent="1"/>
    </xf>
    <xf numFmtId="0" fontId="0" fillId="0" borderId="46" xfId="0" applyBorder="1" applyAlignment="1">
      <alignment horizontal="left" indent="1"/>
    </xf>
    <xf numFmtId="0" fontId="0" fillId="0" borderId="46" xfId="0" applyFont="1" applyBorder="1" applyAlignment="1">
      <alignment horizontal="center" vertical="top"/>
    </xf>
    <xf numFmtId="0" fontId="0" fillId="0" borderId="46" xfId="0" applyFont="1" applyBorder="1" applyAlignment="1">
      <alignment vertical="top"/>
    </xf>
    <xf numFmtId="0" fontId="0" fillId="0" borderId="0" xfId="0" applyFont="1" applyAlignment="1">
      <alignment horizontal="right" indent="1"/>
    </xf>
    <xf numFmtId="0" fontId="0" fillId="0" borderId="0" xfId="0" applyFont="1" applyAlignment="1">
      <alignment horizontal="right"/>
    </xf>
    <xf numFmtId="0" fontId="0" fillId="0" borderId="0" xfId="0" applyFont="1" applyAlignment="1">
      <alignment horizontal="left" indent="2"/>
    </xf>
    <xf numFmtId="0" fontId="0" fillId="0" borderId="46" xfId="0" applyFont="1" applyBorder="1" applyAlignment="1">
      <alignment horizontal="left" indent="1"/>
    </xf>
    <xf numFmtId="0" fontId="0" fillId="0" borderId="46" xfId="0" applyFont="1" applyBorder="1" applyAlignment="1">
      <alignment wrapText="1"/>
    </xf>
    <xf numFmtId="3" fontId="0" fillId="0" borderId="0" xfId="0" applyNumberFormat="1" applyFont="1" applyAlignment="1">
      <alignment horizontal="right" indent="2"/>
    </xf>
    <xf numFmtId="3" fontId="0" fillId="0" borderId="0" xfId="0" applyNumberFormat="1" applyFont="1" applyAlignment="1"/>
    <xf numFmtId="164" fontId="0" fillId="0" borderId="0" xfId="0" applyNumberFormat="1" applyFont="1" applyAlignment="1">
      <alignment horizontal="right"/>
    </xf>
    <xf numFmtId="164" fontId="0" fillId="0" borderId="46" xfId="0" applyNumberFormat="1" applyFont="1" applyBorder="1" applyAlignment="1">
      <alignment horizontal="right"/>
    </xf>
    <xf numFmtId="3" fontId="0" fillId="0" borderId="46" xfId="0" applyNumberFormat="1" applyFont="1" applyBorder="1" applyAlignment="1"/>
    <xf numFmtId="0" fontId="21" fillId="0" borderId="47" xfId="0" applyFont="1" applyBorder="1" applyAlignment="1">
      <alignment horizontal="right"/>
    </xf>
    <xf numFmtId="37" fontId="5" fillId="0" borderId="1" xfId="1" applyNumberFormat="1" applyFont="1" applyBorder="1" applyAlignment="1">
      <alignment horizontal="right"/>
    </xf>
    <xf numFmtId="0" fontId="12" fillId="0" borderId="34" xfId="0" applyFont="1" applyBorder="1" applyAlignment="1"/>
    <xf numFmtId="0" fontId="12" fillId="0" borderId="0" xfId="0" applyFont="1" applyAlignment="1"/>
    <xf numFmtId="0" fontId="4" fillId="0" borderId="1" xfId="0" applyFont="1" applyBorder="1" applyAlignment="1">
      <alignment horizontal="center"/>
    </xf>
    <xf numFmtId="0" fontId="0" fillId="0" borderId="0" xfId="0"/>
    <xf numFmtId="0" fontId="5" fillId="0" borderId="0" xfId="0" applyFont="1" applyAlignment="1">
      <alignment horizontal="center"/>
    </xf>
    <xf numFmtId="0" fontId="0" fillId="0" borderId="0" xfId="0" applyBorder="1"/>
    <xf numFmtId="0" fontId="0" fillId="0" borderId="0" xfId="0"/>
    <xf numFmtId="0" fontId="0" fillId="0" borderId="6" xfId="0" applyBorder="1"/>
    <xf numFmtId="0" fontId="12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19" fillId="0" borderId="0" xfId="0" applyFont="1" applyAlignment="1"/>
    <xf numFmtId="0" fontId="5" fillId="0" borderId="0" xfId="0" applyFont="1" applyAlignment="1"/>
    <xf numFmtId="0" fontId="0" fillId="0" borderId="0" xfId="0" applyBorder="1"/>
    <xf numFmtId="0" fontId="0" fillId="0" borderId="0" xfId="0"/>
    <xf numFmtId="0" fontId="12" fillId="0" borderId="0" xfId="0" applyFont="1"/>
    <xf numFmtId="0" fontId="4" fillId="0" borderId="0" xfId="0" applyFont="1" applyAlignment="1">
      <alignment horizontal="center"/>
    </xf>
    <xf numFmtId="0" fontId="4" fillId="0" borderId="19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4" fillId="0" borderId="6" xfId="0" applyFont="1" applyBorder="1"/>
    <xf numFmtId="0" fontId="22" fillId="0" borderId="1" xfId="0" applyFont="1" applyBorder="1" applyAlignment="1">
      <alignment horizontal="center" vertical="center"/>
    </xf>
    <xf numFmtId="164" fontId="4" fillId="0" borderId="6" xfId="0" applyNumberFormat="1" applyFont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167" fontId="4" fillId="0" borderId="0" xfId="0" applyNumberFormat="1" applyFont="1" applyAlignment="1">
      <alignment horizontal="right" vertical="center"/>
    </xf>
    <xf numFmtId="9" fontId="4" fillId="0" borderId="0" xfId="3" applyFont="1" applyBorder="1"/>
    <xf numFmtId="167" fontId="4" fillId="0" borderId="0" xfId="0" applyNumberFormat="1" applyFont="1" applyAlignment="1">
      <alignment horizontal="center" vertical="center"/>
    </xf>
    <xf numFmtId="0" fontId="4" fillId="0" borderId="0" xfId="0" applyFont="1"/>
    <xf numFmtId="169" fontId="4" fillId="0" borderId="1" xfId="1" applyNumberFormat="1" applyFont="1" applyBorder="1" applyAlignment="1">
      <alignment vertical="center"/>
    </xf>
    <xf numFmtId="164" fontId="4" fillId="0" borderId="1" xfId="1" applyNumberFormat="1" applyFont="1" applyBorder="1" applyAlignment="1">
      <alignment vertical="center"/>
    </xf>
    <xf numFmtId="167" fontId="4" fillId="0" borderId="1" xfId="2" applyNumberFormat="1" applyFont="1" applyBorder="1" applyAlignment="1">
      <alignment vertical="center"/>
    </xf>
    <xf numFmtId="167" fontId="4" fillId="0" borderId="1" xfId="0" applyNumberFormat="1" applyFont="1" applyBorder="1" applyAlignment="1">
      <alignment vertical="center"/>
    </xf>
    <xf numFmtId="168" fontId="4" fillId="0" borderId="0" xfId="0" applyNumberFormat="1" applyFont="1" applyBorder="1"/>
    <xf numFmtId="0" fontId="22" fillId="0" borderId="9" xfId="0" applyFont="1" applyBorder="1" applyAlignment="1">
      <alignment horizontal="center" vertical="top"/>
    </xf>
    <xf numFmtId="0" fontId="22" fillId="0" borderId="9" xfId="0" applyFont="1" applyBorder="1" applyAlignment="1">
      <alignment horizontal="center"/>
    </xf>
    <xf numFmtId="0" fontId="0" fillId="0" borderId="0" xfId="0" applyBorder="1" applyAlignment="1">
      <alignment horizontal="center" vertical="top"/>
    </xf>
    <xf numFmtId="0" fontId="22" fillId="0" borderId="9" xfId="0" applyFont="1" applyFill="1" applyBorder="1" applyAlignment="1">
      <alignment horizontal="center"/>
    </xf>
    <xf numFmtId="0" fontId="4" fillId="0" borderId="0" xfId="0" applyFont="1" applyBorder="1" applyAlignment="1">
      <alignment horizontal="left" vertical="top"/>
    </xf>
    <xf numFmtId="0" fontId="4" fillId="0" borderId="0" xfId="0" applyFont="1" applyFill="1" applyBorder="1"/>
    <xf numFmtId="167" fontId="4" fillId="0" borderId="0" xfId="0" applyNumberFormat="1" applyFont="1" applyBorder="1" applyAlignment="1">
      <alignment horizontal="right" vertical="top"/>
    </xf>
    <xf numFmtId="169" fontId="4" fillId="0" borderId="0" xfId="1" applyNumberFormat="1" applyFont="1" applyBorder="1" applyAlignment="1">
      <alignment horizontal="right" vertical="top"/>
    </xf>
    <xf numFmtId="169" fontId="4" fillId="0" borderId="0" xfId="1" applyNumberFormat="1" applyFont="1" applyBorder="1" applyAlignment="1">
      <alignment vertical="top"/>
    </xf>
    <xf numFmtId="167" fontId="4" fillId="0" borderId="0" xfId="0" applyNumberFormat="1" applyFont="1" applyFill="1" applyBorder="1"/>
    <xf numFmtId="0" fontId="0" fillId="0" borderId="0" xfId="0" applyFont="1" applyFill="1" applyBorder="1" applyAlignment="1">
      <alignment horizontal="center" vertical="top"/>
    </xf>
    <xf numFmtId="167" fontId="4" fillId="0" borderId="0" xfId="0" applyNumberFormat="1" applyFont="1" applyBorder="1" applyAlignment="1">
      <alignment vertical="top"/>
    </xf>
    <xf numFmtId="0" fontId="4" fillId="0" borderId="0" xfId="0" applyFont="1" applyBorder="1" applyAlignment="1">
      <alignment horizontal="center" vertical="top"/>
    </xf>
    <xf numFmtId="0" fontId="0" fillId="0" borderId="0" xfId="0" applyAlignment="1">
      <alignment horizontal="right"/>
    </xf>
    <xf numFmtId="168" fontId="4" fillId="0" borderId="0" xfId="0" applyNumberFormat="1" applyFont="1" applyBorder="1" applyAlignment="1">
      <alignment vertical="top"/>
    </xf>
    <xf numFmtId="0" fontId="4" fillId="0" borderId="0" xfId="0" applyFont="1" applyBorder="1" applyAlignment="1">
      <alignment horizontal="right" vertical="top"/>
    </xf>
    <xf numFmtId="0" fontId="4" fillId="0" borderId="0" xfId="0" applyFont="1" applyBorder="1" applyAlignment="1">
      <alignment horizontal="right"/>
    </xf>
    <xf numFmtId="169" fontId="4" fillId="0" borderId="0" xfId="1" applyNumberFormat="1" applyFont="1" applyBorder="1" applyAlignment="1">
      <alignment horizontal="left" vertical="top"/>
    </xf>
    <xf numFmtId="167" fontId="4" fillId="0" borderId="0" xfId="0" applyNumberFormat="1" applyFont="1" applyBorder="1" applyAlignment="1">
      <alignment horizontal="center" vertical="top"/>
    </xf>
    <xf numFmtId="169" fontId="4" fillId="0" borderId="0" xfId="1" applyNumberFormat="1" applyFont="1" applyBorder="1" applyAlignment="1">
      <alignment horizontal="right" vertical="center"/>
    </xf>
    <xf numFmtId="0" fontId="4" fillId="0" borderId="0" xfId="0" applyFont="1" applyBorder="1" applyAlignment="1">
      <alignment horizontal="right" vertical="center"/>
    </xf>
    <xf numFmtId="167" fontId="4" fillId="0" borderId="0" xfId="0" applyNumberFormat="1" applyFont="1" applyBorder="1" applyAlignment="1">
      <alignment horizontal="right" vertical="center"/>
    </xf>
    <xf numFmtId="167" fontId="4" fillId="0" borderId="0" xfId="0" applyNumberFormat="1" applyFont="1" applyBorder="1" applyAlignment="1">
      <alignment vertical="center"/>
    </xf>
    <xf numFmtId="169" fontId="4" fillId="0" borderId="1" xfId="1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167" fontId="4" fillId="0" borderId="1" xfId="0" applyNumberFormat="1" applyFont="1" applyBorder="1" applyAlignment="1">
      <alignment horizontal="right" vertical="center"/>
    </xf>
    <xf numFmtId="0" fontId="9" fillId="0" borderId="0" xfId="0" applyFont="1" applyBorder="1"/>
    <xf numFmtId="0" fontId="9" fillId="0" borderId="0" xfId="0" applyFont="1" applyFill="1" applyBorder="1" applyAlignment="1">
      <alignment horizontal="left" vertical="top"/>
    </xf>
    <xf numFmtId="0" fontId="4" fillId="0" borderId="0" xfId="0" applyFont="1" applyFill="1" applyBorder="1" applyAlignment="1">
      <alignment horizontal="left" vertical="top"/>
    </xf>
    <xf numFmtId="169" fontId="0" fillId="0" borderId="0" xfId="0" applyNumberFormat="1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169" fontId="4" fillId="0" borderId="0" xfId="0" applyNumberFormat="1" applyFont="1" applyBorder="1"/>
    <xf numFmtId="167" fontId="18" fillId="0" borderId="0" xfId="0" applyNumberFormat="1" applyFont="1" applyBorder="1"/>
    <xf numFmtId="167" fontId="4" fillId="0" borderId="0" xfId="0" applyNumberFormat="1" applyFont="1" applyBorder="1" applyAlignment="1">
      <alignment horizontal="center" vertical="center"/>
    </xf>
    <xf numFmtId="169" fontId="4" fillId="0" borderId="1" xfId="0" applyNumberFormat="1" applyFont="1" applyBorder="1" applyAlignment="1">
      <alignment vertical="center"/>
    </xf>
    <xf numFmtId="167" fontId="4" fillId="0" borderId="1" xfId="0" applyNumberFormat="1" applyFont="1" applyFill="1" applyBorder="1" applyAlignment="1">
      <alignment vertical="center"/>
    </xf>
    <xf numFmtId="0" fontId="0" fillId="0" borderId="0" xfId="0" applyFont="1" applyAlignment="1"/>
    <xf numFmtId="0" fontId="25" fillId="0" borderId="0" xfId="0" applyFont="1" applyAlignment="1"/>
    <xf numFmtId="169" fontId="3" fillId="0" borderId="0" xfId="1" applyNumberFormat="1" applyFont="1" applyBorder="1"/>
    <xf numFmtId="168" fontId="3" fillId="0" borderId="0" xfId="2" applyNumberFormat="1" applyFont="1" applyBorder="1"/>
    <xf numFmtId="169" fontId="3" fillId="0" borderId="0" xfId="1" applyNumberFormat="1" applyFont="1"/>
    <xf numFmtId="168" fontId="3" fillId="0" borderId="0" xfId="2" applyNumberFormat="1" applyFont="1"/>
    <xf numFmtId="169" fontId="22" fillId="0" borderId="9" xfId="1" applyNumberFormat="1" applyFont="1" applyBorder="1" applyAlignment="1">
      <alignment horizontal="center" vertical="center"/>
    </xf>
    <xf numFmtId="168" fontId="22" fillId="0" borderId="9" xfId="2" applyNumberFormat="1" applyFont="1" applyBorder="1" applyAlignment="1">
      <alignment horizontal="center" vertical="center"/>
    </xf>
    <xf numFmtId="169" fontId="22" fillId="0" borderId="1" xfId="1" applyNumberFormat="1" applyFont="1" applyBorder="1" applyAlignment="1">
      <alignment horizontal="center" vertical="center"/>
    </xf>
    <xf numFmtId="168" fontId="22" fillId="0" borderId="1" xfId="2" applyNumberFormat="1" applyFont="1" applyBorder="1" applyAlignment="1">
      <alignment horizontal="center" vertical="center"/>
    </xf>
    <xf numFmtId="167" fontId="4" fillId="0" borderId="0" xfId="2" applyNumberFormat="1" applyFont="1" applyFill="1" applyBorder="1"/>
    <xf numFmtId="168" fontId="4" fillId="0" borderId="0" xfId="0" applyNumberFormat="1" applyFont="1"/>
    <xf numFmtId="167" fontId="4" fillId="0" borderId="0" xfId="2" applyNumberFormat="1" applyFont="1" applyBorder="1" applyAlignment="1">
      <alignment horizontal="right" vertical="center"/>
    </xf>
    <xf numFmtId="0" fontId="0" fillId="0" borderId="0" xfId="0" applyAlignment="1">
      <alignment horizontal="left" vertical="center"/>
    </xf>
    <xf numFmtId="167" fontId="4" fillId="0" borderId="0" xfId="2" applyNumberFormat="1" applyFont="1" applyFill="1" applyBorder="1" applyAlignment="1">
      <alignment horizontal="right" vertical="center"/>
    </xf>
    <xf numFmtId="0" fontId="4" fillId="0" borderId="0" xfId="0" applyFont="1" applyAlignment="1">
      <alignment horizontal="left" vertical="center"/>
    </xf>
    <xf numFmtId="169" fontId="4" fillId="0" borderId="0" xfId="1" applyNumberFormat="1" applyFont="1" applyBorder="1" applyAlignment="1">
      <alignment horizontal="left" vertical="center"/>
    </xf>
    <xf numFmtId="167" fontId="4" fillId="0" borderId="1" xfId="2" applyNumberFormat="1" applyFont="1" applyBorder="1" applyAlignment="1">
      <alignment horizontal="right" vertical="center"/>
    </xf>
    <xf numFmtId="167" fontId="4" fillId="0" borderId="1" xfId="2" applyNumberFormat="1" applyFont="1" applyFill="1" applyBorder="1" applyAlignment="1">
      <alignment horizontal="right" vertical="center"/>
    </xf>
    <xf numFmtId="169" fontId="4" fillId="0" borderId="1" xfId="1" applyNumberFormat="1" applyFont="1" applyBorder="1" applyAlignment="1">
      <alignment horizontal="left" vertical="center"/>
    </xf>
    <xf numFmtId="0" fontId="9" fillId="0" borderId="0" xfId="0" applyFont="1" applyFill="1" applyBorder="1" applyAlignment="1">
      <alignment horizontal="left" vertical="center"/>
    </xf>
    <xf numFmtId="169" fontId="4" fillId="0" borderId="0" xfId="1" applyNumberFormat="1" applyFont="1"/>
    <xf numFmtId="2" fontId="3" fillId="0" borderId="0" xfId="2" applyNumberFormat="1" applyFont="1"/>
    <xf numFmtId="0" fontId="0" fillId="0" borderId="0" xfId="0" applyNumberFormat="1" applyFont="1"/>
    <xf numFmtId="0" fontId="0" fillId="0" borderId="0" xfId="0" applyNumberFormat="1"/>
    <xf numFmtId="0" fontId="0" fillId="0" borderId="0" xfId="0" applyNumberFormat="1" applyBorder="1"/>
    <xf numFmtId="0" fontId="4" fillId="0" borderId="0" xfId="0" applyNumberFormat="1" applyFont="1" applyBorder="1" applyAlignment="1">
      <alignment vertical="center"/>
    </xf>
    <xf numFmtId="0" fontId="22" fillId="0" borderId="1" xfId="1" applyNumberFormat="1" applyFont="1" applyBorder="1" applyAlignment="1">
      <alignment horizontal="center" vertical="center"/>
    </xf>
    <xf numFmtId="0" fontId="9" fillId="0" borderId="1" xfId="2" applyNumberFormat="1" applyFont="1" applyBorder="1" applyAlignment="1">
      <alignment horizontal="center" vertical="center"/>
    </xf>
    <xf numFmtId="0" fontId="9" fillId="0" borderId="1" xfId="1" applyNumberFormat="1" applyFont="1" applyBorder="1" applyAlignment="1">
      <alignment horizontal="center" vertical="center"/>
    </xf>
    <xf numFmtId="0" fontId="22" fillId="0" borderId="1" xfId="2" applyNumberFormat="1" applyFont="1" applyBorder="1" applyAlignment="1">
      <alignment horizontal="center" vertical="center"/>
    </xf>
    <xf numFmtId="0" fontId="9" fillId="0" borderId="0" xfId="1" applyNumberFormat="1" applyFont="1" applyBorder="1" applyAlignment="1">
      <alignment horizontal="center" vertical="center"/>
    </xf>
    <xf numFmtId="0" fontId="9" fillId="0" borderId="0" xfId="2" applyNumberFormat="1" applyFont="1" applyBorder="1" applyAlignment="1">
      <alignment horizontal="center" vertical="center"/>
    </xf>
    <xf numFmtId="0" fontId="4" fillId="0" borderId="0" xfId="1" applyNumberFormat="1" applyFont="1" applyBorder="1"/>
    <xf numFmtId="0" fontId="4" fillId="0" borderId="0" xfId="2" applyNumberFormat="1" applyFont="1" applyBorder="1"/>
    <xf numFmtId="0" fontId="4" fillId="0" borderId="0" xfId="0" applyNumberFormat="1" applyFont="1" applyBorder="1"/>
    <xf numFmtId="168" fontId="4" fillId="0" borderId="0" xfId="2" applyNumberFormat="1" applyFont="1" applyBorder="1" applyAlignment="1">
      <alignment horizontal="center" vertical="center"/>
    </xf>
    <xf numFmtId="167" fontId="18" fillId="0" borderId="0" xfId="2" applyNumberFormat="1" applyFont="1" applyBorder="1" applyAlignment="1">
      <alignment horizontal="right"/>
    </xf>
    <xf numFmtId="0" fontId="4" fillId="0" borderId="0" xfId="1" applyNumberFormat="1" applyFont="1" applyBorder="1" applyAlignment="1">
      <alignment horizontal="left" vertical="center"/>
    </xf>
    <xf numFmtId="0" fontId="4" fillId="0" borderId="0" xfId="2" applyNumberFormat="1" applyFont="1" applyBorder="1" applyAlignment="1">
      <alignment horizontal="left" vertical="center"/>
    </xf>
    <xf numFmtId="167" fontId="4" fillId="0" borderId="1" xfId="2" applyNumberFormat="1" applyFont="1" applyBorder="1" applyAlignment="1">
      <alignment horizontal="right"/>
    </xf>
    <xf numFmtId="0" fontId="9" fillId="0" borderId="0" xfId="0" applyNumberFormat="1" applyFont="1" applyBorder="1" applyAlignment="1">
      <alignment vertical="top"/>
    </xf>
    <xf numFmtId="0" fontId="4" fillId="0" borderId="0" xfId="0" applyNumberFormat="1" applyFont="1" applyBorder="1" applyAlignment="1">
      <alignment vertical="top"/>
    </xf>
    <xf numFmtId="0" fontId="9" fillId="0" borderId="0" xfId="0" applyNumberFormat="1" applyFont="1"/>
    <xf numFmtId="0" fontId="27" fillId="0" borderId="0" xfId="0" applyNumberFormat="1" applyFont="1"/>
    <xf numFmtId="0" fontId="9" fillId="0" borderId="0" xfId="0" applyNumberFormat="1" applyFont="1" applyAlignment="1">
      <alignment vertical="top"/>
    </xf>
    <xf numFmtId="0" fontId="9" fillId="0" borderId="0" xfId="0" applyNumberFormat="1" applyFont="1" applyFill="1" applyBorder="1" applyAlignment="1">
      <alignment horizontal="left" vertical="center"/>
    </xf>
    <xf numFmtId="0" fontId="0" fillId="0" borderId="0" xfId="0" applyNumberFormat="1" applyAlignment="1">
      <alignment horizontal="right"/>
    </xf>
    <xf numFmtId="0" fontId="9" fillId="0" borderId="9" xfId="1" applyNumberFormat="1" applyFont="1" applyBorder="1" applyAlignment="1">
      <alignment horizontal="center" vertical="center"/>
    </xf>
    <xf numFmtId="0" fontId="9" fillId="0" borderId="9" xfId="2" applyNumberFormat="1" applyFont="1" applyBorder="1" applyAlignment="1">
      <alignment horizontal="center" vertical="center"/>
    </xf>
    <xf numFmtId="0" fontId="9" fillId="0" borderId="9" xfId="1" applyNumberFormat="1" applyFont="1" applyBorder="1" applyAlignment="1">
      <alignment horizontal="center" vertical="center" wrapText="1"/>
    </xf>
    <xf numFmtId="0" fontId="9" fillId="0" borderId="9" xfId="2" applyNumberFormat="1" applyFont="1" applyBorder="1" applyAlignment="1">
      <alignment horizontal="center" vertical="center" wrapText="1"/>
    </xf>
    <xf numFmtId="173" fontId="4" fillId="0" borderId="0" xfId="2" applyNumberFormat="1" applyFont="1" applyBorder="1" applyAlignment="1">
      <alignment horizontal="right"/>
    </xf>
    <xf numFmtId="164" fontId="4" fillId="0" borderId="0" xfId="3" applyNumberFormat="1" applyFont="1" applyBorder="1" applyAlignment="1">
      <alignment horizontal="center"/>
    </xf>
    <xf numFmtId="173" fontId="4" fillId="0" borderId="0" xfId="1" applyNumberFormat="1" applyFont="1" applyBorder="1"/>
    <xf numFmtId="168" fontId="4" fillId="0" borderId="0" xfId="2" applyNumberFormat="1" applyFont="1" applyBorder="1" applyAlignment="1">
      <alignment horizontal="right"/>
    </xf>
    <xf numFmtId="175" fontId="4" fillId="0" borderId="0" xfId="2" applyNumberFormat="1" applyFont="1" applyBorder="1"/>
    <xf numFmtId="0" fontId="4" fillId="0" borderId="0" xfId="1" applyNumberFormat="1" applyFont="1" applyBorder="1" applyAlignment="1">
      <alignment vertical="center"/>
    </xf>
    <xf numFmtId="0" fontId="0" fillId="0" borderId="48" xfId="0" applyBorder="1"/>
    <xf numFmtId="0" fontId="4" fillId="0" borderId="0" xfId="0" applyNumberFormat="1" applyFont="1" applyBorder="1" applyAlignment="1">
      <alignment horizontal="center" vertical="top"/>
    </xf>
    <xf numFmtId="167" fontId="4" fillId="0" borderId="0" xfId="2" applyNumberFormat="1" applyFont="1"/>
    <xf numFmtId="167" fontId="4" fillId="0" borderId="0" xfId="2" applyNumberFormat="1" applyFont="1" applyBorder="1" applyAlignment="1">
      <alignment horizontal="center" vertical="top"/>
    </xf>
    <xf numFmtId="0" fontId="4" fillId="0" borderId="0" xfId="0" applyNumberFormat="1" applyFont="1" applyBorder="1" applyAlignment="1">
      <alignment horizontal="left" vertical="top"/>
    </xf>
    <xf numFmtId="0" fontId="4" fillId="0" borderId="0" xfId="1" applyNumberFormat="1" applyFont="1" applyBorder="1" applyAlignment="1">
      <alignment horizontal="center" vertical="center"/>
    </xf>
    <xf numFmtId="173" fontId="4" fillId="0" borderId="1" xfId="2" applyNumberFormat="1" applyFont="1" applyBorder="1" applyAlignment="1">
      <alignment horizontal="right" vertical="center"/>
    </xf>
    <xf numFmtId="0" fontId="0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center"/>
    </xf>
    <xf numFmtId="0" fontId="9" fillId="0" borderId="9" xfId="0" applyFont="1" applyBorder="1" applyAlignment="1">
      <alignment horizontal="right" vertical="center"/>
    </xf>
    <xf numFmtId="0" fontId="27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0" fillId="0" borderId="0" xfId="0" applyAlignment="1">
      <alignment horizontal="right" vertical="center"/>
    </xf>
    <xf numFmtId="0" fontId="28" fillId="0" borderId="0" xfId="0" applyFont="1" applyBorder="1" applyAlignment="1">
      <alignment horizontal="center"/>
    </xf>
    <xf numFmtId="169" fontId="4" fillId="0" borderId="1" xfId="1" applyNumberFormat="1" applyFont="1" applyFill="1" applyBorder="1"/>
    <xf numFmtId="167" fontId="4" fillId="0" borderId="1" xfId="2" applyNumberFormat="1" applyFont="1" applyFill="1" applyBorder="1"/>
    <xf numFmtId="0" fontId="4" fillId="0" borderId="0" xfId="0" applyFont="1" applyFill="1"/>
    <xf numFmtId="167" fontId="4" fillId="0" borderId="0" xfId="0" applyNumberFormat="1" applyFont="1" applyFill="1"/>
    <xf numFmtId="2" fontId="29" fillId="0" borderId="0" xfId="0" applyNumberFormat="1" applyFont="1" applyBorder="1"/>
    <xf numFmtId="2" fontId="4" fillId="0" borderId="0" xfId="0" applyNumberFormat="1" applyFont="1" applyBorder="1" applyAlignment="1">
      <alignment vertical="center"/>
    </xf>
    <xf numFmtId="2" fontId="4" fillId="0" borderId="0" xfId="0" applyNumberFormat="1" applyFont="1" applyBorder="1" applyAlignment="1">
      <alignment vertical="center" wrapText="1"/>
    </xf>
    <xf numFmtId="169" fontId="4" fillId="0" borderId="0" xfId="1" applyNumberFormat="1" applyFont="1" applyBorder="1" applyAlignment="1">
      <alignment horizontal="center" vertical="center"/>
    </xf>
    <xf numFmtId="0" fontId="4" fillId="0" borderId="0" xfId="2" applyNumberFormat="1" applyFont="1" applyBorder="1" applyAlignment="1">
      <alignment horizontal="center" vertical="center"/>
    </xf>
    <xf numFmtId="2" fontId="8" fillId="0" borderId="0" xfId="0" applyNumberFormat="1" applyFont="1" applyBorder="1" applyAlignment="1">
      <alignment horizontal="left" vertical="center"/>
    </xf>
    <xf numFmtId="2" fontId="4" fillId="0" borderId="0" xfId="0" applyNumberFormat="1" applyFont="1" applyBorder="1" applyAlignment="1">
      <alignment horizontal="left" vertical="top"/>
    </xf>
    <xf numFmtId="2" fontId="4" fillId="0" borderId="0" xfId="0" applyNumberFormat="1" applyFont="1" applyBorder="1"/>
    <xf numFmtId="0" fontId="3" fillId="0" borderId="0" xfId="2" applyNumberFormat="1" applyFont="1" applyBorder="1"/>
    <xf numFmtId="37" fontId="30" fillId="0" borderId="0" xfId="0" applyNumberFormat="1" applyFont="1" applyAlignment="1"/>
    <xf numFmtId="37" fontId="30" fillId="0" borderId="0" xfId="0" applyNumberFormat="1" applyFont="1"/>
    <xf numFmtId="37" fontId="30" fillId="0" borderId="49" xfId="0" applyNumberFormat="1" applyFont="1" applyBorder="1" applyProtection="1"/>
    <xf numFmtId="37" fontId="30" fillId="0" borderId="49" xfId="0" applyNumberFormat="1" applyFont="1" applyBorder="1" applyAlignment="1" applyProtection="1"/>
    <xf numFmtId="37" fontId="30" fillId="0" borderId="0" xfId="0" applyNumberFormat="1" applyFont="1" applyAlignment="1">
      <alignment horizontal="center"/>
    </xf>
    <xf numFmtId="37" fontId="30" fillId="0" borderId="51" xfId="0" applyNumberFormat="1" applyFont="1" applyBorder="1" applyProtection="1"/>
    <xf numFmtId="37" fontId="30" fillId="0" borderId="51" xfId="0" applyNumberFormat="1" applyFont="1" applyBorder="1" applyAlignment="1" applyProtection="1">
      <alignment horizontal="center"/>
    </xf>
    <xf numFmtId="37" fontId="30" fillId="0" borderId="0" xfId="0" applyNumberFormat="1" applyFont="1" applyProtection="1"/>
    <xf numFmtId="37" fontId="30" fillId="0" borderId="0" xfId="0" applyNumberFormat="1" applyFont="1" applyAlignment="1" applyProtection="1">
      <alignment horizontal="center"/>
    </xf>
    <xf numFmtId="168" fontId="30" fillId="0" borderId="0" xfId="2" applyNumberFormat="1" applyFont="1" applyProtection="1"/>
    <xf numFmtId="37" fontId="30" fillId="0" borderId="0" xfId="0" applyNumberFormat="1" applyFont="1" applyFill="1" applyProtection="1"/>
    <xf numFmtId="37" fontId="30" fillId="0" borderId="0" xfId="0" applyNumberFormat="1" applyFont="1" applyFill="1" applyAlignment="1" applyProtection="1">
      <alignment horizontal="right"/>
    </xf>
    <xf numFmtId="42" fontId="30" fillId="0" borderId="0" xfId="0" applyNumberFormat="1" applyFont="1" applyFill="1" applyProtection="1"/>
    <xf numFmtId="37" fontId="30" fillId="0" borderId="0" xfId="0" applyNumberFormat="1" applyFont="1" applyFill="1" applyAlignment="1">
      <alignment horizontal="right"/>
    </xf>
    <xf numFmtId="42" fontId="30" fillId="0" borderId="0" xfId="0" applyNumberFormat="1" applyFont="1" applyFill="1"/>
    <xf numFmtId="37" fontId="30" fillId="0" borderId="0" xfId="0" applyNumberFormat="1" applyFont="1" applyFill="1"/>
    <xf numFmtId="37" fontId="31" fillId="0" borderId="0" xfId="0" applyNumberFormat="1" applyFont="1" applyAlignment="1" applyProtection="1"/>
    <xf numFmtId="49" fontId="30" fillId="0" borderId="0" xfId="2" applyNumberFormat="1" applyFont="1" applyAlignment="1" applyProtection="1">
      <alignment horizontal="right"/>
    </xf>
    <xf numFmtId="37" fontId="30" fillId="0" borderId="51" xfId="0" applyNumberFormat="1" applyFont="1" applyFill="1" applyBorder="1" applyProtection="1"/>
    <xf numFmtId="37" fontId="30" fillId="0" borderId="51" xfId="0" applyNumberFormat="1" applyFont="1" applyFill="1" applyBorder="1" applyAlignment="1" applyProtection="1">
      <alignment horizontal="right"/>
    </xf>
    <xf numFmtId="42" fontId="30" fillId="0" borderId="51" xfId="0" applyNumberFormat="1" applyFont="1" applyFill="1" applyBorder="1" applyProtection="1"/>
    <xf numFmtId="37" fontId="30" fillId="0" borderId="1" xfId="0" applyNumberFormat="1" applyFont="1" applyBorder="1"/>
    <xf numFmtId="37" fontId="30" fillId="0" borderId="0" xfId="0" applyNumberFormat="1" applyFont="1" applyBorder="1" applyAlignment="1" applyProtection="1"/>
    <xf numFmtId="37" fontId="30" fillId="0" borderId="0" xfId="0" applyNumberFormat="1" applyFont="1" applyAlignment="1" applyProtection="1"/>
    <xf numFmtId="37" fontId="30" fillId="0" borderId="0" xfId="0" applyNumberFormat="1" applyFont="1" applyAlignment="1" applyProtection="1">
      <alignment horizontal="right"/>
    </xf>
    <xf numFmtId="42" fontId="30" fillId="0" borderId="0" xfId="0" applyNumberFormat="1" applyFont="1" applyProtection="1"/>
    <xf numFmtId="37" fontId="30" fillId="0" borderId="0" xfId="0" applyNumberFormat="1" applyFont="1" applyAlignment="1">
      <alignment horizontal="right"/>
    </xf>
    <xf numFmtId="42" fontId="30" fillId="0" borderId="0" xfId="0" applyNumberFormat="1" applyFont="1"/>
    <xf numFmtId="37" fontId="30" fillId="0" borderId="51" xfId="0" applyNumberFormat="1" applyFont="1" applyBorder="1" applyAlignment="1" applyProtection="1">
      <alignment horizontal="right"/>
    </xf>
    <xf numFmtId="42" fontId="30" fillId="0" borderId="51" xfId="0" applyNumberFormat="1" applyFont="1" applyBorder="1" applyProtection="1"/>
    <xf numFmtId="37" fontId="30" fillId="0" borderId="0" xfId="0" applyNumberFormat="1" applyFont="1" applyBorder="1"/>
    <xf numFmtId="37" fontId="0" fillId="0" borderId="0" xfId="0" applyNumberFormat="1"/>
    <xf numFmtId="37" fontId="30" fillId="0" borderId="49" xfId="0" applyNumberFormat="1" applyFont="1" applyBorder="1" applyAlignment="1" applyProtection="1">
      <alignment horizontal="center"/>
    </xf>
    <xf numFmtId="37" fontId="30" fillId="0" borderId="0" xfId="0" applyNumberFormat="1" applyFont="1" applyBorder="1" applyProtection="1"/>
    <xf numFmtId="37" fontId="30" fillId="0" borderId="0" xfId="0" applyNumberFormat="1" applyFont="1" applyBorder="1" applyAlignment="1" applyProtection="1">
      <alignment horizontal="center"/>
    </xf>
    <xf numFmtId="37" fontId="31" fillId="0" borderId="0" xfId="0" applyNumberFormat="1" applyFont="1" applyBorder="1" applyAlignment="1" applyProtection="1">
      <alignment horizontal="left"/>
    </xf>
    <xf numFmtId="42" fontId="30" fillId="0" borderId="0" xfId="0" applyNumberFormat="1" applyFont="1" applyAlignment="1" applyProtection="1"/>
    <xf numFmtId="42" fontId="30" fillId="0" borderId="0" xfId="0" applyNumberFormat="1" applyFont="1" applyAlignment="1"/>
    <xf numFmtId="37" fontId="30" fillId="0" borderId="0" xfId="0" applyNumberFormat="1" applyFont="1" applyFill="1" applyAlignment="1"/>
    <xf numFmtId="42" fontId="30" fillId="0" borderId="0" xfId="0" applyNumberFormat="1" applyFont="1" applyFill="1" applyAlignment="1"/>
    <xf numFmtId="37" fontId="30" fillId="0" borderId="0" xfId="0" applyNumberFormat="1" applyFont="1" applyFill="1" applyAlignment="1" applyProtection="1"/>
    <xf numFmtId="42" fontId="30" fillId="0" borderId="0" xfId="0" applyNumberFormat="1" applyFont="1" applyFill="1" applyAlignment="1" applyProtection="1"/>
    <xf numFmtId="41" fontId="30" fillId="0" borderId="0" xfId="0" applyNumberFormat="1" applyFont="1" applyAlignment="1"/>
    <xf numFmtId="49" fontId="32" fillId="0" borderId="0" xfId="0" applyNumberFormat="1" applyFont="1" applyAlignment="1"/>
    <xf numFmtId="49" fontId="32" fillId="0" borderId="0" xfId="0" applyNumberFormat="1" applyFont="1" applyAlignment="1">
      <alignment horizontal="left"/>
    </xf>
    <xf numFmtId="37" fontId="30" fillId="0" borderId="51" xfId="0" applyNumberFormat="1" applyFont="1" applyBorder="1" applyAlignment="1" applyProtection="1"/>
    <xf numFmtId="42" fontId="30" fillId="0" borderId="51" xfId="0" applyNumberFormat="1" applyFont="1" applyBorder="1" applyAlignment="1" applyProtection="1"/>
    <xf numFmtId="37" fontId="33" fillId="0" borderId="49" xfId="0" applyNumberFormat="1" applyFont="1" applyBorder="1" applyAlignment="1" applyProtection="1"/>
    <xf numFmtId="37" fontId="30" fillId="0" borderId="6" xfId="0" applyNumberFormat="1" applyFont="1" applyFill="1" applyBorder="1" applyAlignment="1" applyProtection="1">
      <alignment horizontal="center"/>
    </xf>
    <xf numFmtId="37" fontId="30" fillId="0" borderId="0" xfId="0" applyNumberFormat="1" applyFont="1" applyFill="1" applyAlignment="1" applyProtection="1">
      <alignment horizontal="center"/>
    </xf>
    <xf numFmtId="168" fontId="30" fillId="0" borderId="0" xfId="2" applyNumberFormat="1" applyFont="1" applyFill="1" applyProtection="1"/>
    <xf numFmtId="169" fontId="30" fillId="0" borderId="0" xfId="1" applyNumberFormat="1" applyFont="1" applyFill="1"/>
    <xf numFmtId="37" fontId="30" fillId="0" borderId="0" xfId="0" applyNumberFormat="1" applyFont="1" applyFill="1" applyAlignment="1">
      <alignment horizontal="center"/>
    </xf>
    <xf numFmtId="169" fontId="30" fillId="0" borderId="0" xfId="1" applyNumberFormat="1" applyFont="1" applyFill="1" applyProtection="1"/>
    <xf numFmtId="37" fontId="31" fillId="0" borderId="0" xfId="0" applyNumberFormat="1" applyFont="1" applyFill="1" applyAlignment="1" applyProtection="1"/>
    <xf numFmtId="49" fontId="30" fillId="0" borderId="0" xfId="2" applyNumberFormat="1" applyFont="1" applyFill="1" applyAlignment="1" applyProtection="1">
      <alignment horizontal="right"/>
    </xf>
    <xf numFmtId="169" fontId="30" fillId="0" borderId="0" xfId="1" applyNumberFormat="1" applyFont="1"/>
    <xf numFmtId="41" fontId="30" fillId="0" borderId="0" xfId="0" applyNumberFormat="1" applyFont="1" applyFill="1" applyAlignment="1"/>
    <xf numFmtId="41" fontId="30" fillId="0" borderId="0" xfId="0" applyNumberFormat="1" applyFont="1" applyAlignment="1">
      <alignment horizontal="right"/>
    </xf>
    <xf numFmtId="42" fontId="30" fillId="0" borderId="0" xfId="0" applyNumberFormat="1" applyFont="1" applyAlignment="1" applyProtection="1">
      <alignment horizontal="right"/>
    </xf>
    <xf numFmtId="37" fontId="33" fillId="0" borderId="0" xfId="0" applyNumberFormat="1" applyFont="1" applyProtection="1"/>
    <xf numFmtId="42" fontId="30" fillId="0" borderId="0" xfId="2" applyNumberFormat="1" applyFont="1" applyProtection="1"/>
    <xf numFmtId="37" fontId="34" fillId="0" borderId="0" xfId="0" applyNumberFormat="1" applyFont="1" applyProtection="1"/>
    <xf numFmtId="49" fontId="32" fillId="0" borderId="0" xfId="0" applyNumberFormat="1" applyFont="1" applyAlignment="1" applyProtection="1">
      <alignment horizontal="right"/>
    </xf>
    <xf numFmtId="37" fontId="12" fillId="0" borderId="0" xfId="0" applyNumberFormat="1" applyFont="1"/>
    <xf numFmtId="3" fontId="5" fillId="0" borderId="0" xfId="0" applyNumberFormat="1" applyFont="1" applyAlignment="1">
      <alignment horizontal="center"/>
    </xf>
    <xf numFmtId="3" fontId="5" fillId="0" borderId="0" xfId="0" applyNumberFormat="1" applyFont="1" applyAlignment="1">
      <alignment horizontal="center" vertical="top"/>
    </xf>
    <xf numFmtId="176" fontId="5" fillId="0" borderId="0" xfId="0" applyNumberFormat="1" applyFont="1" applyAlignment="1">
      <alignment horizontal="right" wrapText="1"/>
    </xf>
    <xf numFmtId="0" fontId="10" fillId="0" borderId="6" xfId="0" applyFont="1" applyBorder="1" applyAlignment="1">
      <alignment horizontal="left"/>
    </xf>
    <xf numFmtId="0" fontId="10" fillId="0" borderId="0" xfId="0" applyFont="1" applyBorder="1" applyAlignment="1">
      <alignment horizontal="left"/>
    </xf>
    <xf numFmtId="0" fontId="10" fillId="0" borderId="0" xfId="0" applyFont="1"/>
    <xf numFmtId="0" fontId="5" fillId="0" borderId="0" xfId="0" applyFont="1" applyBorder="1" applyAlignment="1">
      <alignment horizontal="center"/>
    </xf>
    <xf numFmtId="0" fontId="0" fillId="0" borderId="0" xfId="0" applyBorder="1"/>
    <xf numFmtId="0" fontId="0" fillId="0" borderId="1" xfId="0" applyBorder="1"/>
    <xf numFmtId="0" fontId="14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6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5" fillId="0" borderId="6" xfId="0" applyFont="1" applyBorder="1"/>
    <xf numFmtId="0" fontId="5" fillId="0" borderId="0" xfId="0" applyFont="1" applyBorder="1"/>
    <xf numFmtId="0" fontId="5" fillId="0" borderId="1" xfId="0" applyFont="1" applyBorder="1"/>
    <xf numFmtId="0" fontId="0" fillId="0" borderId="0" xfId="0"/>
    <xf numFmtId="0" fontId="5" fillId="0" borderId="6" xfId="0" applyFont="1" applyBorder="1" applyAlignment="1">
      <alignment horizontal="center"/>
    </xf>
    <xf numFmtId="0" fontId="0" fillId="0" borderId="6" xfId="0" applyBorder="1"/>
    <xf numFmtId="0" fontId="18" fillId="0" borderId="9" xfId="0" applyFont="1" applyFill="1" applyBorder="1" applyAlignment="1">
      <alignment horizontal="center"/>
    </xf>
    <xf numFmtId="166" fontId="5" fillId="0" borderId="1" xfId="0" applyNumberFormat="1" applyFont="1" applyBorder="1" applyAlignment="1">
      <alignment horizontal="center"/>
    </xf>
    <xf numFmtId="166" fontId="5" fillId="0" borderId="0" xfId="0" applyNumberFormat="1" applyFont="1" applyBorder="1" applyAlignment="1">
      <alignment horizontal="center"/>
    </xf>
    <xf numFmtId="166" fontId="0" fillId="0" borderId="0" xfId="0" applyNumberFormat="1" applyBorder="1"/>
    <xf numFmtId="166" fontId="0" fillId="0" borderId="1" xfId="0" applyNumberFormat="1" applyBorder="1"/>
    <xf numFmtId="166" fontId="5" fillId="0" borderId="6" xfId="0" applyNumberFormat="1" applyFont="1" applyBorder="1" applyAlignment="1">
      <alignment horizontal="center" wrapText="1"/>
    </xf>
    <xf numFmtId="166" fontId="5" fillId="0" borderId="1" xfId="0" applyNumberFormat="1" applyFont="1" applyBorder="1" applyAlignment="1">
      <alignment horizontal="center" wrapText="1"/>
    </xf>
    <xf numFmtId="166" fontId="5" fillId="0" borderId="6" xfId="0" applyNumberFormat="1" applyFont="1" applyBorder="1"/>
    <xf numFmtId="166" fontId="5" fillId="0" borderId="0" xfId="0" applyNumberFormat="1" applyFont="1" applyBorder="1"/>
    <xf numFmtId="166" fontId="5" fillId="0" borderId="1" xfId="0" applyNumberFormat="1" applyFont="1" applyBorder="1"/>
    <xf numFmtId="0" fontId="19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2" fillId="0" borderId="0" xfId="0" applyFont="1" applyBorder="1" applyAlignment="1">
      <alignment horizontal="left" wrapText="1"/>
    </xf>
    <xf numFmtId="0" fontId="12" fillId="0" borderId="34" xfId="0" applyFont="1" applyBorder="1"/>
    <xf numFmtId="0" fontId="12" fillId="0" borderId="0" xfId="0" applyFont="1"/>
    <xf numFmtId="0" fontId="0" fillId="0" borderId="34" xfId="0" applyBorder="1" applyAlignment="1">
      <alignment wrapText="1"/>
    </xf>
    <xf numFmtId="0" fontId="0" fillId="0" borderId="0" xfId="0" applyBorder="1" applyAlignment="1">
      <alignment wrapText="1"/>
    </xf>
    <xf numFmtId="0" fontId="0" fillId="0" borderId="0" xfId="0" applyAlignment="1">
      <alignment wrapText="1"/>
    </xf>
    <xf numFmtId="0" fontId="0" fillId="0" borderId="29" xfId="0" applyBorder="1" applyAlignment="1">
      <alignment wrapText="1"/>
    </xf>
    <xf numFmtId="0" fontId="5" fillId="0" borderId="38" xfId="0" applyFont="1" applyBorder="1" applyAlignment="1">
      <alignment horizontal="center"/>
    </xf>
    <xf numFmtId="0" fontId="5" fillId="0" borderId="39" xfId="0" applyFont="1" applyBorder="1" applyAlignment="1">
      <alignment horizontal="center"/>
    </xf>
    <xf numFmtId="0" fontId="5" fillId="0" borderId="37" xfId="0" applyFont="1" applyBorder="1" applyAlignment="1">
      <alignment horizontal="center"/>
    </xf>
    <xf numFmtId="0" fontId="5" fillId="0" borderId="35" xfId="0" applyFont="1" applyBorder="1" applyAlignment="1">
      <alignment horizontal="center"/>
    </xf>
    <xf numFmtId="0" fontId="5" fillId="0" borderId="36" xfId="0" applyFont="1" applyBorder="1" applyAlignment="1">
      <alignment horizontal="center"/>
    </xf>
    <xf numFmtId="0" fontId="5" fillId="0" borderId="37" xfId="0" applyFont="1" applyBorder="1" applyAlignment="1">
      <alignment horizontal="center" wrapText="1"/>
    </xf>
    <xf numFmtId="0" fontId="5" fillId="0" borderId="35" xfId="0" applyFont="1" applyBorder="1" applyAlignment="1">
      <alignment horizontal="center" wrapText="1"/>
    </xf>
    <xf numFmtId="0" fontId="5" fillId="0" borderId="36" xfId="0" applyFont="1" applyBorder="1" applyAlignment="1">
      <alignment horizontal="center" wrapText="1"/>
    </xf>
    <xf numFmtId="0" fontId="13" fillId="0" borderId="0" xfId="0" applyFont="1" applyBorder="1" applyAlignment="1">
      <alignment horizontal="center"/>
    </xf>
    <xf numFmtId="0" fontId="0" fillId="0" borderId="0" xfId="0" applyFont="1" applyAlignment="1">
      <alignment horizontal="right" indent="1"/>
    </xf>
    <xf numFmtId="0" fontId="21" fillId="0" borderId="47" xfId="0" applyFont="1" applyBorder="1" applyAlignment="1">
      <alignment horizontal="right"/>
    </xf>
    <xf numFmtId="0" fontId="0" fillId="0" borderId="46" xfId="0" applyFont="1" applyBorder="1" applyAlignment="1">
      <alignment horizontal="center" vertical="top"/>
    </xf>
    <xf numFmtId="0" fontId="0" fillId="0" borderId="46" xfId="0" applyFont="1" applyBorder="1" applyAlignment="1">
      <alignment horizontal="right" vertical="top"/>
    </xf>
    <xf numFmtId="0" fontId="0" fillId="0" borderId="47" xfId="0" applyFont="1" applyBorder="1" applyAlignment="1">
      <alignment horizontal="right" indent="1"/>
    </xf>
    <xf numFmtId="0" fontId="11" fillId="0" borderId="0" xfId="0" applyFont="1" applyBorder="1" applyAlignment="1">
      <alignment horizontal="left" wrapText="1"/>
    </xf>
    <xf numFmtId="0" fontId="10" fillId="0" borderId="0" xfId="0" applyFont="1" applyBorder="1" applyAlignment="1">
      <alignment horizontal="left" wrapText="1"/>
    </xf>
    <xf numFmtId="0" fontId="5" fillId="0" borderId="10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left"/>
    </xf>
    <xf numFmtId="0" fontId="6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10" fillId="0" borderId="0" xfId="0" applyFont="1" applyBorder="1" applyAlignment="1">
      <alignment wrapText="1"/>
    </xf>
    <xf numFmtId="0" fontId="12" fillId="0" borderId="6" xfId="0" applyFont="1" applyBorder="1"/>
    <xf numFmtId="0" fontId="4" fillId="0" borderId="2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4" fillId="0" borderId="5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3" fontId="4" fillId="0" borderId="2" xfId="0" applyNumberFormat="1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5" fontId="4" fillId="0" borderId="1" xfId="2" applyNumberFormat="1" applyFont="1" applyBorder="1" applyAlignment="1" applyProtection="1">
      <alignment horizontal="center"/>
      <protection locked="0"/>
    </xf>
    <xf numFmtId="5" fontId="4" fillId="0" borderId="3" xfId="2" applyNumberFormat="1" applyFont="1" applyBorder="1" applyAlignment="1" applyProtection="1">
      <alignment horizontal="center"/>
      <protection locked="0"/>
    </xf>
    <xf numFmtId="0" fontId="8" fillId="0" borderId="0" xfId="0" applyFont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3" fontId="4" fillId="0" borderId="5" xfId="0" applyNumberFormat="1" applyFont="1" applyBorder="1" applyAlignment="1">
      <alignment horizontal="center" vertical="center"/>
    </xf>
    <xf numFmtId="3" fontId="4" fillId="0" borderId="0" xfId="0" applyNumberFormat="1" applyFont="1" applyBorder="1" applyAlignment="1">
      <alignment horizontal="center" vertical="center"/>
    </xf>
    <xf numFmtId="3" fontId="4" fillId="0" borderId="11" xfId="0" applyNumberFormat="1" applyFont="1" applyBorder="1" applyAlignment="1">
      <alignment horizontal="center" vertical="center"/>
    </xf>
    <xf numFmtId="3" fontId="4" fillId="0" borderId="6" xfId="0" applyNumberFormat="1" applyFont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164" fontId="4" fillId="0" borderId="1" xfId="2" applyNumberFormat="1" applyFont="1" applyBorder="1" applyAlignment="1" applyProtection="1">
      <alignment horizontal="center"/>
      <protection locked="0"/>
    </xf>
    <xf numFmtId="164" fontId="4" fillId="0" borderId="3" xfId="2" applyNumberFormat="1" applyFont="1" applyBorder="1" applyAlignment="1" applyProtection="1">
      <alignment horizontal="center"/>
      <protection locked="0"/>
    </xf>
    <xf numFmtId="164" fontId="4" fillId="0" borderId="6" xfId="2" applyNumberFormat="1" applyFont="1" applyBorder="1" applyAlignment="1" applyProtection="1">
      <alignment horizontal="center"/>
      <protection locked="0"/>
    </xf>
    <xf numFmtId="164" fontId="4" fillId="0" borderId="8" xfId="2" applyNumberFormat="1" applyFont="1" applyBorder="1" applyAlignment="1" applyProtection="1">
      <alignment horizontal="center"/>
      <protection locked="0"/>
    </xf>
    <xf numFmtId="5" fontId="4" fillId="0" borderId="0" xfId="2" applyNumberFormat="1" applyFont="1" applyBorder="1" applyAlignment="1" applyProtection="1">
      <alignment horizontal="center"/>
      <protection locked="0"/>
    </xf>
    <xf numFmtId="5" fontId="4" fillId="0" borderId="40" xfId="2" applyNumberFormat="1" applyFont="1" applyBorder="1" applyAlignment="1" applyProtection="1">
      <alignment horizontal="center"/>
      <protection locked="0"/>
    </xf>
    <xf numFmtId="164" fontId="4" fillId="0" borderId="5" xfId="0" applyNumberFormat="1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/>
    </xf>
    <xf numFmtId="164" fontId="4" fillId="0" borderId="0" xfId="2" applyNumberFormat="1" applyFont="1" applyBorder="1" applyAlignment="1" applyProtection="1">
      <alignment horizontal="center"/>
      <protection locked="0"/>
    </xf>
    <xf numFmtId="164" fontId="4" fillId="0" borderId="40" xfId="2" applyNumberFormat="1" applyFont="1" applyBorder="1" applyAlignment="1" applyProtection="1">
      <alignment horizontal="center"/>
      <protection locked="0"/>
    </xf>
    <xf numFmtId="5" fontId="4" fillId="0" borderId="6" xfId="2" applyNumberFormat="1" applyFont="1" applyBorder="1" applyAlignment="1" applyProtection="1">
      <alignment horizontal="center"/>
      <protection locked="0"/>
    </xf>
    <xf numFmtId="5" fontId="4" fillId="0" borderId="8" xfId="2" applyNumberFormat="1" applyFont="1" applyBorder="1" applyAlignment="1" applyProtection="1">
      <alignment horizontal="center"/>
      <protection locked="0"/>
    </xf>
    <xf numFmtId="164" fontId="4" fillId="0" borderId="11" xfId="0" applyNumberFormat="1" applyFont="1" applyBorder="1" applyAlignment="1">
      <alignment horizontal="center" vertical="center"/>
    </xf>
    <xf numFmtId="164" fontId="4" fillId="0" borderId="6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9" fillId="0" borderId="0" xfId="0" applyFont="1" applyFill="1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0" fillId="0" borderId="1" xfId="0" applyFont="1" applyBorder="1" applyAlignment="1">
      <alignment horizontal="center" wrapText="1"/>
    </xf>
    <xf numFmtId="0" fontId="0" fillId="0" borderId="9" xfId="0" applyFont="1" applyBorder="1" applyAlignment="1">
      <alignment horizontal="center"/>
    </xf>
    <xf numFmtId="0" fontId="0" fillId="0" borderId="33" xfId="0" applyFont="1" applyBorder="1" applyAlignment="1">
      <alignment horizontal="center"/>
    </xf>
    <xf numFmtId="0" fontId="0" fillId="0" borderId="42" xfId="0" applyFont="1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29" xfId="0" applyFont="1" applyBorder="1" applyAlignment="1">
      <alignment horizontal="center"/>
    </xf>
    <xf numFmtId="0" fontId="0" fillId="0" borderId="30" xfId="0" applyFont="1" applyBorder="1" applyAlignment="1">
      <alignment horizontal="center"/>
    </xf>
    <xf numFmtId="0" fontId="0" fillId="0" borderId="41" xfId="0" applyFont="1" applyBorder="1" applyAlignment="1">
      <alignment horizontal="center"/>
    </xf>
    <xf numFmtId="0" fontId="9" fillId="0" borderId="6" xfId="0" applyFont="1" applyBorder="1" applyAlignment="1">
      <alignment horizontal="left" vertical="top" wrapText="1"/>
    </xf>
    <xf numFmtId="0" fontId="6" fillId="0" borderId="0" xfId="0" applyFont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top" wrapText="1"/>
    </xf>
    <xf numFmtId="0" fontId="9" fillId="0" borderId="0" xfId="0" applyFont="1" applyAlignment="1">
      <alignment horizontal="left"/>
    </xf>
    <xf numFmtId="0" fontId="4" fillId="0" borderId="1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left"/>
    </xf>
    <xf numFmtId="0" fontId="22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center"/>
    </xf>
    <xf numFmtId="0" fontId="4" fillId="0" borderId="9" xfId="0" applyFont="1" applyBorder="1" applyAlignment="1">
      <alignment horizontal="center" vertical="center"/>
    </xf>
    <xf numFmtId="0" fontId="22" fillId="0" borderId="9" xfId="0" applyFont="1" applyBorder="1" applyAlignment="1">
      <alignment horizontal="center" vertical="center"/>
    </xf>
    <xf numFmtId="0" fontId="4" fillId="0" borderId="0" xfId="0" applyFont="1"/>
    <xf numFmtId="0" fontId="0" fillId="0" borderId="1" xfId="0" applyFont="1" applyBorder="1" applyAlignment="1">
      <alignment horizontal="center" vertical="center"/>
    </xf>
    <xf numFmtId="169" fontId="4" fillId="0" borderId="0" xfId="1" applyNumberFormat="1" applyFont="1" applyBorder="1" applyAlignment="1">
      <alignment horizontal="center"/>
    </xf>
    <xf numFmtId="164" fontId="4" fillId="0" borderId="0" xfId="0" applyNumberFormat="1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22" fillId="0" borderId="9" xfId="0" applyFont="1" applyBorder="1" applyAlignment="1">
      <alignment horizontal="center" vertical="top"/>
    </xf>
    <xf numFmtId="0" fontId="22" fillId="0" borderId="9" xfId="0" applyFont="1" applyBorder="1" applyAlignment="1">
      <alignment horizontal="center"/>
    </xf>
    <xf numFmtId="0" fontId="0" fillId="0" borderId="1" xfId="0" applyFont="1" applyFill="1" applyBorder="1" applyAlignment="1">
      <alignment horizontal="center" vertical="center"/>
    </xf>
    <xf numFmtId="0" fontId="4" fillId="0" borderId="9" xfId="0" applyFont="1" applyBorder="1" applyAlignment="1">
      <alignment horizontal="center" vertical="top"/>
    </xf>
    <xf numFmtId="0" fontId="4" fillId="0" borderId="6" xfId="0" applyFont="1" applyBorder="1" applyAlignment="1">
      <alignment horizontal="center" vertical="top"/>
    </xf>
    <xf numFmtId="0" fontId="0" fillId="0" borderId="9" xfId="0" applyFill="1" applyBorder="1" applyAlignment="1">
      <alignment horizontal="center" vertical="top"/>
    </xf>
    <xf numFmtId="0" fontId="0" fillId="0" borderId="0" xfId="0" applyFont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0" fontId="0" fillId="0" borderId="1" xfId="0" applyFill="1" applyBorder="1" applyAlignment="1">
      <alignment horizontal="center" vertical="top"/>
    </xf>
    <xf numFmtId="0" fontId="0" fillId="0" borderId="0" xfId="0" applyBorder="1" applyAlignment="1">
      <alignment horizontal="center" vertical="top"/>
    </xf>
    <xf numFmtId="0" fontId="0" fillId="0" borderId="1" xfId="0" applyFill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167" fontId="4" fillId="0" borderId="0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left"/>
    </xf>
    <xf numFmtId="0" fontId="0" fillId="0" borderId="0" xfId="0" applyBorder="1" applyAlignment="1">
      <alignment horizontal="center" vertical="center"/>
    </xf>
    <xf numFmtId="0" fontId="0" fillId="0" borderId="6" xfId="0" applyFont="1" applyBorder="1" applyAlignment="1">
      <alignment horizontal="center"/>
    </xf>
    <xf numFmtId="168" fontId="4" fillId="0" borderId="9" xfId="2" applyNumberFormat="1" applyFont="1" applyBorder="1" applyAlignment="1">
      <alignment horizontal="center" vertical="center"/>
    </xf>
    <xf numFmtId="168" fontId="4" fillId="0" borderId="9" xfId="2" applyNumberFormat="1" applyFont="1" applyBorder="1" applyAlignment="1">
      <alignment horizontal="center" vertical="center" wrapText="1"/>
    </xf>
    <xf numFmtId="0" fontId="0" fillId="0" borderId="0" xfId="0" applyNumberFormat="1" applyAlignment="1">
      <alignment horizontal="center" vertical="center"/>
    </xf>
    <xf numFmtId="0" fontId="0" fillId="0" borderId="0" xfId="0" applyNumberFormat="1" applyFont="1" applyAlignment="1">
      <alignment horizontal="center" vertical="center"/>
    </xf>
    <xf numFmtId="0" fontId="0" fillId="0" borderId="0" xfId="0" applyNumberFormat="1" applyAlignment="1">
      <alignment horizontal="center"/>
    </xf>
    <xf numFmtId="0" fontId="0" fillId="0" borderId="0" xfId="0" applyNumberFormat="1" applyFont="1" applyAlignment="1">
      <alignment horizontal="center"/>
    </xf>
    <xf numFmtId="0" fontId="26" fillId="0" borderId="0" xfId="0" applyNumberFormat="1" applyFont="1" applyAlignment="1">
      <alignment horizontal="center" vertical="center" wrapText="1"/>
    </xf>
    <xf numFmtId="0" fontId="26" fillId="0" borderId="0" xfId="0" applyNumberFormat="1" applyFont="1" applyAlignment="1">
      <alignment horizontal="center" wrapText="1"/>
    </xf>
    <xf numFmtId="0" fontId="4" fillId="0" borderId="9" xfId="0" applyNumberFormat="1" applyFont="1" applyBorder="1" applyAlignment="1">
      <alignment horizontal="center" vertical="center"/>
    </xf>
    <xf numFmtId="0" fontId="9" fillId="0" borderId="9" xfId="0" applyNumberFormat="1" applyFont="1" applyBorder="1" applyAlignment="1">
      <alignment horizontal="center" vertical="center" wrapText="1"/>
    </xf>
    <xf numFmtId="0" fontId="4" fillId="0" borderId="9" xfId="0" applyNumberFormat="1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9" fillId="0" borderId="0" xfId="0" applyNumberFormat="1" applyFont="1" applyFill="1" applyBorder="1" applyAlignment="1">
      <alignment horizontal="left" vertical="center" wrapText="1"/>
    </xf>
    <xf numFmtId="0" fontId="0" fillId="0" borderId="0" xfId="0" applyNumberFormat="1"/>
    <xf numFmtId="0" fontId="0" fillId="0" borderId="0" xfId="0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0" fillId="0" borderId="6" xfId="0" applyNumberFormat="1" applyFont="1" applyBorder="1" applyAlignment="1">
      <alignment horizontal="center"/>
    </xf>
    <xf numFmtId="0" fontId="0" fillId="0" borderId="0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4" fillId="0" borderId="6" xfId="0" applyNumberFormat="1" applyFont="1" applyBorder="1" applyAlignment="1">
      <alignment horizontal="center" vertical="center"/>
    </xf>
    <xf numFmtId="0" fontId="4" fillId="0" borderId="6" xfId="0" applyNumberFormat="1" applyFont="1" applyBorder="1" applyAlignment="1">
      <alignment horizontal="center" vertical="center" wrapText="1"/>
    </xf>
    <xf numFmtId="0" fontId="9" fillId="0" borderId="9" xfId="0" applyNumberFormat="1" applyFont="1" applyBorder="1" applyAlignment="1">
      <alignment horizontal="center" vertical="center"/>
    </xf>
    <xf numFmtId="0" fontId="0" fillId="0" borderId="9" xfId="0" applyNumberFormat="1" applyFont="1" applyBorder="1" applyAlignment="1">
      <alignment horizontal="center" vertical="center"/>
    </xf>
    <xf numFmtId="0" fontId="0" fillId="0" borderId="0" xfId="0" applyNumberFormat="1" applyFont="1" applyBorder="1" applyAlignment="1">
      <alignment horizontal="center" vertical="top"/>
    </xf>
    <xf numFmtId="0" fontId="4" fillId="0" borderId="0" xfId="0" applyNumberFormat="1" applyFont="1" applyBorder="1" applyAlignment="1">
      <alignment horizontal="center" vertical="top"/>
    </xf>
    <xf numFmtId="0" fontId="0" fillId="0" borderId="1" xfId="0" applyNumberFormat="1" applyFont="1" applyBorder="1" applyAlignment="1">
      <alignment horizontal="left" vertical="center"/>
    </xf>
    <xf numFmtId="0" fontId="4" fillId="0" borderId="0" xfId="1" applyNumberFormat="1" applyFont="1" applyBorder="1" applyAlignment="1">
      <alignment horizontal="center" vertical="center"/>
    </xf>
    <xf numFmtId="0" fontId="4" fillId="0" borderId="1" xfId="1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37" fontId="30" fillId="0" borderId="0" xfId="0" applyNumberFormat="1" applyFont="1" applyAlignment="1" applyProtection="1">
      <alignment horizontal="left"/>
    </xf>
    <xf numFmtId="37" fontId="30" fillId="0" borderId="0" xfId="0" applyNumberFormat="1" applyFont="1" applyAlignment="1" applyProtection="1">
      <alignment horizontal="center"/>
    </xf>
    <xf numFmtId="37" fontId="30" fillId="0" borderId="9" xfId="0" applyNumberFormat="1" applyFont="1" applyBorder="1" applyAlignment="1" applyProtection="1">
      <alignment horizontal="center"/>
    </xf>
    <xf numFmtId="37" fontId="30" fillId="0" borderId="1" xfId="0" applyNumberFormat="1" applyFont="1" applyBorder="1" applyAlignment="1" applyProtection="1">
      <alignment horizontal="center"/>
    </xf>
    <xf numFmtId="37" fontId="30" fillId="0" borderId="51" xfId="0" applyNumberFormat="1" applyFont="1" applyBorder="1" applyAlignment="1" applyProtection="1">
      <alignment horizontal="center"/>
    </xf>
    <xf numFmtId="37" fontId="31" fillId="0" borderId="49" xfId="0" applyNumberFormat="1" applyFont="1" applyBorder="1" applyAlignment="1" applyProtection="1">
      <alignment horizontal="left"/>
    </xf>
    <xf numFmtId="37" fontId="31" fillId="0" borderId="0" xfId="0" applyNumberFormat="1" applyFont="1" applyAlignment="1" applyProtection="1">
      <alignment horizontal="center"/>
    </xf>
    <xf numFmtId="0" fontId="30" fillId="0" borderId="51" xfId="0" applyNumberFormat="1" applyFont="1" applyBorder="1" applyAlignment="1" applyProtection="1">
      <alignment horizontal="center"/>
    </xf>
    <xf numFmtId="37" fontId="30" fillId="0" borderId="50" xfId="0" applyNumberFormat="1" applyFont="1" applyBorder="1" applyAlignment="1" applyProtection="1">
      <alignment horizontal="center"/>
    </xf>
    <xf numFmtId="0" fontId="30" fillId="0" borderId="0" xfId="0" applyNumberFormat="1" applyFont="1" applyAlignment="1" applyProtection="1">
      <alignment horizontal="center"/>
    </xf>
    <xf numFmtId="37" fontId="30" fillId="0" borderId="6" xfId="0" applyNumberFormat="1" applyFont="1" applyFill="1" applyBorder="1" applyAlignment="1" applyProtection="1">
      <alignment horizontal="center"/>
    </xf>
    <xf numFmtId="37" fontId="30" fillId="0" borderId="49" xfId="0" applyNumberFormat="1" applyFont="1" applyBorder="1" applyAlignment="1" applyProtection="1">
      <alignment horizontal="center"/>
    </xf>
    <xf numFmtId="37" fontId="30" fillId="0" borderId="0" xfId="0" applyNumberFormat="1" applyFont="1" applyBorder="1" applyAlignment="1" applyProtection="1">
      <alignment horizontal="center"/>
    </xf>
    <xf numFmtId="37" fontId="30" fillId="0" borderId="0" xfId="0" applyNumberFormat="1" applyFont="1" applyFill="1" applyAlignment="1" applyProtection="1">
      <alignment horizontal="left"/>
    </xf>
    <xf numFmtId="37" fontId="30" fillId="0" borderId="0" xfId="0" applyNumberFormat="1" applyFont="1" applyAlignment="1">
      <alignment horizontal="center"/>
    </xf>
    <xf numFmtId="37" fontId="31" fillId="0" borderId="0" xfId="0" applyNumberFormat="1" applyFont="1" applyFill="1" applyAlignment="1" applyProtection="1">
      <alignment horizontal="center"/>
    </xf>
    <xf numFmtId="37" fontId="31" fillId="0" borderId="0" xfId="0" applyNumberFormat="1" applyFont="1" applyBorder="1" applyAlignment="1" applyProtection="1">
      <alignment horizontal="left"/>
    </xf>
    <xf numFmtId="37" fontId="30" fillId="0" borderId="0" xfId="0" applyNumberFormat="1" applyFont="1" applyFill="1" applyAlignment="1" applyProtection="1">
      <alignment horizontal="center"/>
    </xf>
    <xf numFmtId="37" fontId="30" fillId="0" borderId="51" xfId="0" applyNumberFormat="1" applyFont="1" applyFill="1" applyBorder="1" applyAlignment="1" applyProtection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ata%20and%20programs/Invd2015Result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Invd2015Results(Revised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2015%20Individual%20Incomes%20Table%20A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1"/>
      <sheetName val="Table 2"/>
      <sheetName val="Chart 1"/>
      <sheetName val="Table A1"/>
      <sheetName val="Table A6"/>
      <sheetName val="Table A7"/>
      <sheetName val="Table 7"/>
      <sheetName val="Table 8"/>
      <sheetName val="Table 9"/>
      <sheetName val="Table A2"/>
      <sheetName val="Table A3"/>
      <sheetName val="Table 6"/>
      <sheetName val="Table A4"/>
      <sheetName val="Table A5"/>
      <sheetName val="Table 3"/>
      <sheetName val="Table 10"/>
    </sheetNames>
    <sheetDataSet>
      <sheetData sheetId="0">
        <row r="28">
          <cell r="E28">
            <v>26253</v>
          </cell>
        </row>
        <row r="109">
          <cell r="B109">
            <v>76</v>
          </cell>
          <cell r="C109">
            <v>0</v>
          </cell>
          <cell r="D109">
            <v>10496</v>
          </cell>
        </row>
        <row r="110">
          <cell r="B110">
            <v>231247</v>
          </cell>
          <cell r="C110">
            <v>12100</v>
          </cell>
          <cell r="D110">
            <v>445113</v>
          </cell>
        </row>
        <row r="111">
          <cell r="B111">
            <v>3124217</v>
          </cell>
          <cell r="C111">
            <v>130120</v>
          </cell>
          <cell r="D111">
            <v>1409691</v>
          </cell>
        </row>
        <row r="112">
          <cell r="B112">
            <v>26981593</v>
          </cell>
          <cell r="C112">
            <v>911238</v>
          </cell>
          <cell r="D112">
            <v>5037400</v>
          </cell>
        </row>
        <row r="113">
          <cell r="B113">
            <v>63619668</v>
          </cell>
          <cell r="C113">
            <v>1875813</v>
          </cell>
          <cell r="D113">
            <v>6175318</v>
          </cell>
        </row>
        <row r="114">
          <cell r="B114">
            <v>91293797</v>
          </cell>
          <cell r="C114">
            <v>2309564</v>
          </cell>
          <cell r="D114">
            <v>5895551</v>
          </cell>
        </row>
        <row r="115">
          <cell r="B115">
            <v>100786721</v>
          </cell>
          <cell r="C115">
            <v>2105047</v>
          </cell>
          <cell r="D115">
            <v>5313241</v>
          </cell>
        </row>
        <row r="116">
          <cell r="B116">
            <v>227107449</v>
          </cell>
          <cell r="C116">
            <v>3149855</v>
          </cell>
          <cell r="D116">
            <v>11143321</v>
          </cell>
        </row>
        <row r="117">
          <cell r="B117">
            <v>213130170</v>
          </cell>
          <cell r="C117">
            <v>1416194</v>
          </cell>
          <cell r="D117">
            <v>9412489</v>
          </cell>
        </row>
        <row r="118">
          <cell r="B118">
            <v>323856886</v>
          </cell>
          <cell r="C118">
            <v>125237</v>
          </cell>
          <cell r="D118">
            <v>12687962</v>
          </cell>
        </row>
        <row r="119">
          <cell r="B119">
            <v>183592397</v>
          </cell>
          <cell r="C119">
            <v>0</v>
          </cell>
          <cell r="D119">
            <v>8469946</v>
          </cell>
        </row>
        <row r="120">
          <cell r="B120">
            <v>169595267</v>
          </cell>
          <cell r="C120">
            <v>0</v>
          </cell>
          <cell r="D120">
            <v>10764304</v>
          </cell>
        </row>
        <row r="121">
          <cell r="B121">
            <v>521711642</v>
          </cell>
          <cell r="C121">
            <v>0</v>
          </cell>
          <cell r="D121">
            <v>60469805</v>
          </cell>
        </row>
        <row r="172">
          <cell r="B172">
            <v>1438815030</v>
          </cell>
          <cell r="C172">
            <v>8765622</v>
          </cell>
          <cell r="D172">
            <v>131125488</v>
          </cell>
        </row>
        <row r="173">
          <cell r="B173">
            <v>199781551</v>
          </cell>
          <cell r="C173">
            <v>1203195</v>
          </cell>
          <cell r="D173">
            <v>2148819</v>
          </cell>
        </row>
        <row r="174">
          <cell r="B174">
            <v>197576172</v>
          </cell>
          <cell r="C174">
            <v>1541365</v>
          </cell>
          <cell r="D174">
            <v>2541701</v>
          </cell>
        </row>
        <row r="175">
          <cell r="B175">
            <v>88858377</v>
          </cell>
          <cell r="C175">
            <v>524986</v>
          </cell>
          <cell r="D175">
            <v>1418629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1.1"/>
      <sheetName val="Table1.2"/>
      <sheetName val="Table 2"/>
      <sheetName val="Chart 1"/>
      <sheetName val="Table 3"/>
      <sheetName val="Table 6"/>
      <sheetName val="Table 7"/>
      <sheetName val="Table 8"/>
      <sheetName val="Table 9"/>
      <sheetName val="Table A1"/>
      <sheetName val="Table A2"/>
      <sheetName val="Table A3"/>
      <sheetName val="Table A4"/>
      <sheetName val="Table A5"/>
      <sheetName val="Table A6"/>
      <sheetName val="Table A7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7">
          <cell r="B7">
            <v>509564</v>
          </cell>
          <cell r="C7">
            <v>36655</v>
          </cell>
          <cell r="D7">
            <v>98459</v>
          </cell>
          <cell r="E7">
            <v>1747</v>
          </cell>
        </row>
        <row r="8">
          <cell r="B8">
            <v>59671</v>
          </cell>
          <cell r="C8">
            <v>1872</v>
          </cell>
          <cell r="D8">
            <v>50187</v>
          </cell>
          <cell r="E8">
            <v>1700</v>
          </cell>
        </row>
        <row r="9">
          <cell r="B9">
            <v>60573</v>
          </cell>
          <cell r="C9">
            <v>988</v>
          </cell>
          <cell r="D9">
            <v>33281</v>
          </cell>
          <cell r="E9">
            <v>430</v>
          </cell>
        </row>
        <row r="10">
          <cell r="B10">
            <v>69781</v>
          </cell>
          <cell r="C10">
            <v>298</v>
          </cell>
          <cell r="D10">
            <v>11527</v>
          </cell>
          <cell r="E10">
            <v>246</v>
          </cell>
        </row>
        <row r="11">
          <cell r="B11">
            <v>135298</v>
          </cell>
          <cell r="C11">
            <v>3157</v>
          </cell>
          <cell r="D11">
            <v>55858</v>
          </cell>
          <cell r="E11">
            <v>2376</v>
          </cell>
        </row>
        <row r="12">
          <cell r="B12">
            <v>140570</v>
          </cell>
          <cell r="C12">
            <v>795</v>
          </cell>
          <cell r="D12">
            <v>11855</v>
          </cell>
          <cell r="E12">
            <v>97</v>
          </cell>
        </row>
        <row r="13">
          <cell r="B13">
            <v>509564</v>
          </cell>
          <cell r="C13">
            <v>34293</v>
          </cell>
          <cell r="D13">
            <v>98459</v>
          </cell>
          <cell r="E13" t="str">
            <v>$-532</v>
          </cell>
        </row>
      </sheetData>
      <sheetData sheetId="5" refreshError="1">
        <row r="6">
          <cell r="B6">
            <v>295</v>
          </cell>
          <cell r="C6">
            <v>-264472908</v>
          </cell>
          <cell r="D6">
            <v>19649324</v>
          </cell>
          <cell r="E6">
            <v>14611345</v>
          </cell>
          <cell r="F6">
            <v>1028700</v>
          </cell>
        </row>
        <row r="7">
          <cell r="B7">
            <v>2437</v>
          </cell>
          <cell r="C7">
            <v>6720252</v>
          </cell>
          <cell r="D7">
            <v>41124994</v>
          </cell>
          <cell r="E7">
            <v>36775682</v>
          </cell>
          <cell r="F7">
            <v>2199696</v>
          </cell>
        </row>
        <row r="8">
          <cell r="B8">
            <v>4014</v>
          </cell>
          <cell r="C8">
            <v>30046663</v>
          </cell>
          <cell r="D8">
            <v>20456141</v>
          </cell>
          <cell r="E8">
            <v>11823807</v>
          </cell>
          <cell r="F8">
            <v>282526</v>
          </cell>
        </row>
        <row r="9">
          <cell r="B9">
            <v>7618</v>
          </cell>
          <cell r="C9">
            <v>113683783</v>
          </cell>
          <cell r="D9">
            <v>66910632</v>
          </cell>
          <cell r="E9">
            <v>48536393</v>
          </cell>
          <cell r="F9">
            <v>1764090</v>
          </cell>
        </row>
        <row r="10">
          <cell r="B10">
            <v>6271</v>
          </cell>
          <cell r="C10">
            <v>155440792</v>
          </cell>
          <cell r="D10">
            <v>81632759</v>
          </cell>
          <cell r="E10">
            <v>65041727</v>
          </cell>
          <cell r="F10">
            <v>2862384</v>
          </cell>
        </row>
        <row r="11">
          <cell r="B11">
            <v>4874</v>
          </cell>
          <cell r="C11">
            <v>169546687</v>
          </cell>
          <cell r="D11">
            <v>80110707</v>
          </cell>
          <cell r="E11">
            <v>65545208</v>
          </cell>
          <cell r="F11">
            <v>3121753</v>
          </cell>
        </row>
        <row r="12">
          <cell r="B12">
            <v>3814</v>
          </cell>
          <cell r="C12">
            <v>170800744</v>
          </cell>
          <cell r="D12">
            <v>75502347</v>
          </cell>
          <cell r="E12">
            <v>61809185</v>
          </cell>
          <cell r="F12">
            <v>3074716</v>
          </cell>
        </row>
        <row r="13">
          <cell r="B13">
            <v>6991</v>
          </cell>
          <cell r="C13">
            <v>431279289</v>
          </cell>
          <cell r="D13">
            <v>169231462</v>
          </cell>
          <cell r="E13">
            <v>141505729</v>
          </cell>
          <cell r="F13">
            <v>7497185</v>
          </cell>
        </row>
        <row r="14">
          <cell r="B14">
            <v>4758</v>
          </cell>
          <cell r="C14">
            <v>413655846</v>
          </cell>
          <cell r="D14">
            <v>159611818</v>
          </cell>
          <cell r="E14">
            <v>134649413</v>
          </cell>
          <cell r="F14">
            <v>7773670</v>
          </cell>
        </row>
        <row r="15">
          <cell r="B15">
            <v>5638</v>
          </cell>
          <cell r="C15">
            <v>687069657</v>
          </cell>
          <cell r="D15">
            <v>234407044</v>
          </cell>
          <cell r="E15">
            <v>202200370</v>
          </cell>
          <cell r="F15">
            <v>12318022</v>
          </cell>
        </row>
        <row r="16">
          <cell r="B16">
            <v>3059</v>
          </cell>
          <cell r="C16">
            <v>528134900</v>
          </cell>
          <cell r="D16">
            <v>165258827</v>
          </cell>
          <cell r="E16">
            <v>143954466</v>
          </cell>
          <cell r="F16">
            <v>9267192</v>
          </cell>
        </row>
        <row r="17">
          <cell r="B17">
            <v>2941</v>
          </cell>
          <cell r="C17">
            <v>711852859</v>
          </cell>
          <cell r="D17">
            <v>183994310</v>
          </cell>
          <cell r="E17">
            <v>169965467</v>
          </cell>
          <cell r="F17">
            <v>11510176</v>
          </cell>
        </row>
        <row r="18">
          <cell r="B18">
            <v>6787</v>
          </cell>
          <cell r="C18">
            <v>37938371091</v>
          </cell>
          <cell r="D18">
            <v>959489652</v>
          </cell>
          <cell r="E18">
            <v>927691053</v>
          </cell>
          <cell r="F18">
            <v>74501285</v>
          </cell>
        </row>
        <row r="25">
          <cell r="B25">
            <v>2742</v>
          </cell>
          <cell r="C25">
            <v>-4017189913</v>
          </cell>
          <cell r="D25">
            <v>-361894820</v>
          </cell>
        </row>
        <row r="26">
          <cell r="B26">
            <v>5121</v>
          </cell>
          <cell r="C26">
            <v>4830211</v>
          </cell>
          <cell r="D26">
            <v>-15004547</v>
          </cell>
        </row>
        <row r="27">
          <cell r="B27">
            <v>992</v>
          </cell>
          <cell r="C27">
            <v>7199310</v>
          </cell>
          <cell r="D27">
            <v>-3513840</v>
          </cell>
        </row>
        <row r="38">
          <cell r="B38">
            <v>23949</v>
          </cell>
          <cell r="C38">
            <v>22614157003</v>
          </cell>
          <cell r="D38">
            <v>-615747307</v>
          </cell>
        </row>
      </sheetData>
      <sheetData sheetId="6" refreshError="1">
        <row r="6">
          <cell r="B6">
            <v>71561</v>
          </cell>
          <cell r="C6">
            <v>66793</v>
          </cell>
        </row>
        <row r="7">
          <cell r="B7">
            <v>5718117741</v>
          </cell>
          <cell r="C7">
            <v>-271653932</v>
          </cell>
        </row>
        <row r="8">
          <cell r="B8">
            <v>66807356</v>
          </cell>
          <cell r="C8">
            <v>80780832</v>
          </cell>
        </row>
        <row r="9">
          <cell r="B9">
            <v>882450736</v>
          </cell>
          <cell r="C9">
            <v>632160794</v>
          </cell>
        </row>
        <row r="10">
          <cell r="B10">
            <v>4528178903</v>
          </cell>
        </row>
        <row r="11">
          <cell r="B11">
            <v>329311785</v>
          </cell>
        </row>
        <row r="12">
          <cell r="B12">
            <v>289926773</v>
          </cell>
          <cell r="C12">
            <v>-8039250</v>
          </cell>
        </row>
        <row r="13">
          <cell r="B13">
            <v>67743</v>
          </cell>
          <cell r="C13">
            <v>65925</v>
          </cell>
        </row>
        <row r="14">
          <cell r="B14">
            <v>27150</v>
          </cell>
          <cell r="C14">
            <v>23208</v>
          </cell>
        </row>
      </sheetData>
      <sheetData sheetId="7" refreshError="1">
        <row r="6">
          <cell r="B6">
            <v>2986</v>
          </cell>
          <cell r="C6">
            <v>2310</v>
          </cell>
        </row>
        <row r="7">
          <cell r="B7">
            <v>184807907</v>
          </cell>
          <cell r="C7">
            <v>11491229</v>
          </cell>
        </row>
        <row r="8">
          <cell r="B8">
            <v>3405688</v>
          </cell>
          <cell r="C8">
            <v>2727736</v>
          </cell>
        </row>
        <row r="9">
          <cell r="B9">
            <v>34421140</v>
          </cell>
          <cell r="C9">
            <v>33163576</v>
          </cell>
        </row>
        <row r="10">
          <cell r="B10">
            <v>122880687</v>
          </cell>
        </row>
        <row r="11">
          <cell r="B11">
            <v>7561334</v>
          </cell>
        </row>
        <row r="12">
          <cell r="B12">
            <v>6747387</v>
          </cell>
          <cell r="C12">
            <v>-312847</v>
          </cell>
        </row>
        <row r="13">
          <cell r="B13">
            <v>1933</v>
          </cell>
          <cell r="C13">
            <v>1886</v>
          </cell>
        </row>
        <row r="14">
          <cell r="B14">
            <v>1117</v>
          </cell>
          <cell r="C14">
            <v>496</v>
          </cell>
        </row>
      </sheetData>
      <sheetData sheetId="8" refreshError="1"/>
      <sheetData sheetId="9" refreshError="1">
        <row r="8">
          <cell r="C8">
            <v>14952</v>
          </cell>
          <cell r="D8">
            <v>53465955</v>
          </cell>
          <cell r="E8">
            <v>16492752</v>
          </cell>
          <cell r="F8">
            <v>242443</v>
          </cell>
        </row>
        <row r="9">
          <cell r="C9">
            <v>36193</v>
          </cell>
          <cell r="D9">
            <v>273916007</v>
          </cell>
          <cell r="E9">
            <v>137773457</v>
          </cell>
          <cell r="F9">
            <v>3254326</v>
          </cell>
        </row>
        <row r="10">
          <cell r="C10">
            <v>74249</v>
          </cell>
          <cell r="D10">
            <v>1110867342</v>
          </cell>
          <cell r="E10">
            <v>717089580</v>
          </cell>
          <cell r="F10">
            <v>27892736</v>
          </cell>
        </row>
        <row r="11">
          <cell r="C11">
            <v>71914</v>
          </cell>
          <cell r="D11">
            <v>1793430782</v>
          </cell>
          <cell r="E11">
            <v>1329739025</v>
          </cell>
          <cell r="F11">
            <v>65495480</v>
          </cell>
        </row>
        <row r="12">
          <cell r="C12">
            <v>62582</v>
          </cell>
          <cell r="D12">
            <v>2180417150</v>
          </cell>
          <cell r="E12">
            <v>1695210757</v>
          </cell>
          <cell r="F12">
            <v>93603361</v>
          </cell>
        </row>
        <row r="13">
          <cell r="C13">
            <v>49474</v>
          </cell>
          <cell r="D13">
            <v>2213940464</v>
          </cell>
          <cell r="E13">
            <v>1747076444</v>
          </cell>
          <cell r="F13">
            <v>102891768</v>
          </cell>
        </row>
        <row r="14">
          <cell r="C14">
            <v>76488</v>
          </cell>
          <cell r="D14">
            <v>4681685570</v>
          </cell>
          <cell r="E14">
            <v>3696856357</v>
          </cell>
          <cell r="F14">
            <v>230257303</v>
          </cell>
        </row>
        <row r="15">
          <cell r="C15">
            <v>47833</v>
          </cell>
          <cell r="D15">
            <v>4142354455</v>
          </cell>
          <cell r="E15">
            <v>3277765330</v>
          </cell>
          <cell r="F15">
            <v>214546364</v>
          </cell>
        </row>
        <row r="16">
          <cell r="C16">
            <v>48601</v>
          </cell>
          <cell r="D16">
            <v>5875716053</v>
          </cell>
          <cell r="E16">
            <v>4717778133</v>
          </cell>
          <cell r="F16">
            <v>323982123</v>
          </cell>
        </row>
        <row r="17">
          <cell r="C17">
            <v>18142</v>
          </cell>
          <cell r="D17">
            <v>3101612160</v>
          </cell>
          <cell r="E17">
            <v>2542763062</v>
          </cell>
          <cell r="F17">
            <v>183592397</v>
          </cell>
        </row>
        <row r="18">
          <cell r="C18">
            <v>10454</v>
          </cell>
          <cell r="D18">
            <v>2485461661</v>
          </cell>
          <cell r="E18">
            <v>2233584500</v>
          </cell>
          <cell r="F18">
            <v>169595267</v>
          </cell>
        </row>
        <row r="19">
          <cell r="C19">
            <v>7774</v>
          </cell>
          <cell r="D19">
            <v>6622872564</v>
          </cell>
          <cell r="E19">
            <v>6024948442</v>
          </cell>
          <cell r="F19">
            <v>521711642</v>
          </cell>
        </row>
        <row r="48">
          <cell r="C48">
            <v>13103</v>
          </cell>
          <cell r="D48">
            <v>-935903206</v>
          </cell>
        </row>
        <row r="49">
          <cell r="C49">
            <v>70436</v>
          </cell>
          <cell r="D49">
            <v>78903815</v>
          </cell>
        </row>
        <row r="50">
          <cell r="C50">
            <v>11062</v>
          </cell>
          <cell r="D50">
            <v>78490291</v>
          </cell>
        </row>
        <row r="51">
          <cell r="C51">
            <v>11507</v>
          </cell>
          <cell r="D51">
            <v>249715262</v>
          </cell>
        </row>
      </sheetData>
      <sheetData sheetId="10" refreshError="1"/>
      <sheetData sheetId="11" refreshError="1">
        <row r="8">
          <cell r="B8">
            <v>16071</v>
          </cell>
          <cell r="C8">
            <v>36663144</v>
          </cell>
          <cell r="D8">
            <v>7653119191</v>
          </cell>
          <cell r="E8">
            <v>25968</v>
          </cell>
          <cell r="F8">
            <v>2658</v>
          </cell>
          <cell r="G8">
            <v>26853507</v>
          </cell>
          <cell r="H8">
            <v>422664</v>
          </cell>
        </row>
        <row r="9">
          <cell r="B9">
            <v>10322</v>
          </cell>
          <cell r="C9">
            <v>75032924</v>
          </cell>
          <cell r="D9">
            <v>4825461395</v>
          </cell>
          <cell r="E9">
            <v>17110</v>
          </cell>
          <cell r="F9">
            <v>1624</v>
          </cell>
          <cell r="G9">
            <v>57386549</v>
          </cell>
          <cell r="H9">
            <v>1409382</v>
          </cell>
        </row>
        <row r="10">
          <cell r="B10">
            <v>11406</v>
          </cell>
          <cell r="C10">
            <v>164014838</v>
          </cell>
          <cell r="D10">
            <v>4954837471</v>
          </cell>
          <cell r="E10">
            <v>20480</v>
          </cell>
          <cell r="F10">
            <v>1814</v>
          </cell>
          <cell r="G10">
            <v>132264305</v>
          </cell>
          <cell r="H10">
            <v>5037400</v>
          </cell>
        </row>
        <row r="11">
          <cell r="B11">
            <v>6280</v>
          </cell>
          <cell r="C11">
            <v>154519879</v>
          </cell>
          <cell r="D11">
            <v>3390695640</v>
          </cell>
          <cell r="E11">
            <v>12133</v>
          </cell>
          <cell r="F11">
            <v>909</v>
          </cell>
          <cell r="G11">
            <v>128260792</v>
          </cell>
          <cell r="H11">
            <v>6175318</v>
          </cell>
        </row>
        <row r="12">
          <cell r="B12">
            <v>3757</v>
          </cell>
          <cell r="C12">
            <v>130293462</v>
          </cell>
          <cell r="D12">
            <v>1281645737</v>
          </cell>
          <cell r="E12">
            <v>7800</v>
          </cell>
          <cell r="F12">
            <v>557</v>
          </cell>
          <cell r="G12">
            <v>109744596</v>
          </cell>
          <cell r="H12">
            <v>5895551</v>
          </cell>
        </row>
        <row r="13">
          <cell r="B13">
            <v>2455</v>
          </cell>
          <cell r="C13">
            <v>109733028</v>
          </cell>
          <cell r="D13">
            <v>1530096551</v>
          </cell>
          <cell r="E13">
            <v>5391</v>
          </cell>
          <cell r="F13">
            <v>411</v>
          </cell>
          <cell r="G13">
            <v>93126846</v>
          </cell>
          <cell r="H13">
            <v>5313241</v>
          </cell>
        </row>
        <row r="14">
          <cell r="B14">
            <v>3461</v>
          </cell>
          <cell r="C14">
            <v>210214127</v>
          </cell>
          <cell r="D14">
            <v>2547190479</v>
          </cell>
          <cell r="E14">
            <v>7799</v>
          </cell>
          <cell r="F14">
            <v>629</v>
          </cell>
          <cell r="G14">
            <v>180489690</v>
          </cell>
          <cell r="H14">
            <v>11143321</v>
          </cell>
        </row>
        <row r="15">
          <cell r="B15">
            <v>1896</v>
          </cell>
          <cell r="C15">
            <v>163960662</v>
          </cell>
          <cell r="D15">
            <v>2420404427</v>
          </cell>
          <cell r="E15">
            <v>4427</v>
          </cell>
          <cell r="F15">
            <v>423</v>
          </cell>
          <cell r="G15">
            <v>142419211</v>
          </cell>
          <cell r="H15">
            <v>9412489</v>
          </cell>
        </row>
        <row r="16">
          <cell r="B16">
            <v>1684</v>
          </cell>
          <cell r="C16">
            <v>203604617</v>
          </cell>
          <cell r="D16">
            <v>1574104098</v>
          </cell>
          <cell r="E16">
            <v>3945</v>
          </cell>
          <cell r="F16">
            <v>521</v>
          </cell>
          <cell r="G16">
            <v>182450896</v>
          </cell>
          <cell r="H16">
            <v>12687962</v>
          </cell>
        </row>
        <row r="17">
          <cell r="B17">
            <v>727</v>
          </cell>
          <cell r="C17">
            <v>125754394</v>
          </cell>
          <cell r="D17">
            <v>2651814861</v>
          </cell>
          <cell r="E17">
            <v>1748</v>
          </cell>
          <cell r="F17">
            <v>270</v>
          </cell>
          <cell r="G17">
            <v>116969436</v>
          </cell>
          <cell r="H17">
            <v>8469946</v>
          </cell>
        </row>
        <row r="18">
          <cell r="B18">
            <v>622</v>
          </cell>
          <cell r="C18">
            <v>151460282</v>
          </cell>
          <cell r="D18">
            <v>1752355413</v>
          </cell>
          <cell r="E18">
            <v>1399</v>
          </cell>
          <cell r="F18">
            <v>319</v>
          </cell>
          <cell r="G18">
            <v>144531181</v>
          </cell>
          <cell r="H18">
            <v>10764304</v>
          </cell>
        </row>
        <row r="19">
          <cell r="B19">
            <v>816</v>
          </cell>
          <cell r="C19">
            <v>732128660</v>
          </cell>
          <cell r="D19">
            <v>6510404392</v>
          </cell>
          <cell r="E19">
            <v>1693</v>
          </cell>
          <cell r="F19">
            <v>496</v>
          </cell>
          <cell r="G19">
            <v>709612836</v>
          </cell>
          <cell r="H19">
            <v>60469805</v>
          </cell>
        </row>
        <row r="40">
          <cell r="B40">
            <v>13575</v>
          </cell>
          <cell r="C40">
            <v>-1018840674</v>
          </cell>
          <cell r="D40">
            <v>10232656548</v>
          </cell>
          <cell r="E40">
            <v>28425</v>
          </cell>
          <cell r="F40">
            <v>7540</v>
          </cell>
        </row>
        <row r="41">
          <cell r="B41">
            <v>18129</v>
          </cell>
          <cell r="C41">
            <v>5451255</v>
          </cell>
          <cell r="D41">
            <v>7744751498</v>
          </cell>
          <cell r="E41">
            <v>34911</v>
          </cell>
          <cell r="F41">
            <v>5165</v>
          </cell>
        </row>
        <row r="42">
          <cell r="B42">
            <v>569</v>
          </cell>
          <cell r="C42">
            <v>4056271</v>
          </cell>
          <cell r="D42">
            <v>1186369083</v>
          </cell>
          <cell r="E42">
            <v>1444</v>
          </cell>
          <cell r="F42">
            <v>228</v>
          </cell>
        </row>
        <row r="43">
          <cell r="B43">
            <v>531</v>
          </cell>
          <cell r="C43">
            <v>13172634</v>
          </cell>
          <cell r="D43">
            <v>-554780518</v>
          </cell>
          <cell r="E43">
            <v>1229</v>
          </cell>
          <cell r="F43">
            <v>213</v>
          </cell>
        </row>
      </sheetData>
      <sheetData sheetId="12" refreshError="1">
        <row r="8">
          <cell r="C8">
            <v>51942</v>
          </cell>
        </row>
        <row r="123">
          <cell r="B123">
            <v>960732565</v>
          </cell>
          <cell r="C123">
            <v>60537252</v>
          </cell>
          <cell r="D123">
            <v>204138</v>
          </cell>
          <cell r="E123">
            <v>26088</v>
          </cell>
        </row>
        <row r="124">
          <cell r="B124">
            <v>1663234966</v>
          </cell>
          <cell r="C124">
            <v>242659584</v>
          </cell>
          <cell r="D124">
            <v>142180</v>
          </cell>
          <cell r="E124">
            <v>23807</v>
          </cell>
        </row>
        <row r="125">
          <cell r="B125">
            <v>207124747</v>
          </cell>
          <cell r="C125">
            <v>342054893</v>
          </cell>
          <cell r="D125">
            <v>38970</v>
          </cell>
          <cell r="E125">
            <v>37444</v>
          </cell>
        </row>
        <row r="126">
          <cell r="B126">
            <v>2278446</v>
          </cell>
          <cell r="C126">
            <v>2763097</v>
          </cell>
          <cell r="D126">
            <v>172</v>
          </cell>
          <cell r="E126">
            <v>100</v>
          </cell>
        </row>
        <row r="127">
          <cell r="B127">
            <v>1476234519</v>
          </cell>
          <cell r="C127">
            <v>123297052</v>
          </cell>
          <cell r="D127">
            <v>285640</v>
          </cell>
          <cell r="E127">
            <v>39153</v>
          </cell>
        </row>
        <row r="128">
          <cell r="B128">
            <v>492996711</v>
          </cell>
          <cell r="C128">
            <v>59050276</v>
          </cell>
          <cell r="D128">
            <v>100879</v>
          </cell>
          <cell r="E128">
            <v>23404</v>
          </cell>
        </row>
        <row r="129">
          <cell r="B129">
            <v>4799510986</v>
          </cell>
          <cell r="C129">
            <v>830071992</v>
          </cell>
          <cell r="D129">
            <v>287097</v>
          </cell>
          <cell r="E129">
            <v>44414</v>
          </cell>
        </row>
        <row r="130">
          <cell r="B130">
            <v>264311508</v>
          </cell>
          <cell r="C130">
            <v>5118416</v>
          </cell>
          <cell r="D130">
            <v>26907</v>
          </cell>
          <cell r="E130">
            <v>212</v>
          </cell>
        </row>
        <row r="131">
          <cell r="B131">
            <v>4535199478</v>
          </cell>
          <cell r="C131">
            <v>824953576</v>
          </cell>
          <cell r="D131">
            <v>287097</v>
          </cell>
          <cell r="E131">
            <v>44414</v>
          </cell>
        </row>
        <row r="132">
          <cell r="B132">
            <v>627472856</v>
          </cell>
          <cell r="C132">
            <v>144240215</v>
          </cell>
          <cell r="D132">
            <v>222467</v>
          </cell>
          <cell r="E132">
            <v>54045</v>
          </cell>
        </row>
        <row r="133">
          <cell r="B133">
            <v>5162672334</v>
          </cell>
          <cell r="C133">
            <v>969193791</v>
          </cell>
          <cell r="D133">
            <v>509564</v>
          </cell>
          <cell r="E133">
            <v>98459</v>
          </cell>
        </row>
      </sheetData>
      <sheetData sheetId="13" refreshError="1"/>
      <sheetData sheetId="14" refreshError="1">
        <row r="8">
          <cell r="B8">
            <v>242443</v>
          </cell>
          <cell r="C8">
            <v>16</v>
          </cell>
          <cell r="D8" t="str">
            <v>$-206,195</v>
          </cell>
          <cell r="E8" t="str">
            <v>$-14</v>
          </cell>
        </row>
        <row r="9">
          <cell r="B9">
            <v>3254326</v>
          </cell>
          <cell r="C9">
            <v>90</v>
          </cell>
          <cell r="D9">
            <v>352045</v>
          </cell>
          <cell r="E9">
            <v>10</v>
          </cell>
        </row>
        <row r="10">
          <cell r="B10">
            <v>27892736</v>
          </cell>
          <cell r="C10">
            <v>376</v>
          </cell>
          <cell r="D10">
            <v>19292909</v>
          </cell>
          <cell r="E10">
            <v>260</v>
          </cell>
        </row>
        <row r="11">
          <cell r="B11">
            <v>65495480</v>
          </cell>
          <cell r="C11">
            <v>911</v>
          </cell>
          <cell r="D11">
            <v>57415798</v>
          </cell>
          <cell r="E11">
            <v>798</v>
          </cell>
        </row>
        <row r="12">
          <cell r="B12">
            <v>93603361</v>
          </cell>
          <cell r="C12">
            <v>1496</v>
          </cell>
          <cell r="D12">
            <v>87961809</v>
          </cell>
          <cell r="E12">
            <v>1406</v>
          </cell>
        </row>
        <row r="13">
          <cell r="B13">
            <v>102891768</v>
          </cell>
          <cell r="C13">
            <v>2080</v>
          </cell>
          <cell r="D13">
            <v>98717612</v>
          </cell>
          <cell r="E13">
            <v>1995</v>
          </cell>
        </row>
        <row r="14">
          <cell r="B14">
            <v>230257303</v>
          </cell>
          <cell r="C14">
            <v>3010</v>
          </cell>
          <cell r="D14">
            <v>223083779</v>
          </cell>
          <cell r="E14">
            <v>2917</v>
          </cell>
        </row>
        <row r="15">
          <cell r="B15">
            <v>214546364</v>
          </cell>
          <cell r="C15">
            <v>4485</v>
          </cell>
          <cell r="D15">
            <v>206186761</v>
          </cell>
          <cell r="E15">
            <v>4311</v>
          </cell>
        </row>
        <row r="16">
          <cell r="B16">
            <v>323982123</v>
          </cell>
          <cell r="C16">
            <v>6666</v>
          </cell>
          <cell r="D16">
            <v>309300658</v>
          </cell>
          <cell r="E16">
            <v>6364</v>
          </cell>
        </row>
        <row r="17">
          <cell r="B17">
            <v>183592397</v>
          </cell>
          <cell r="C17">
            <v>10120</v>
          </cell>
          <cell r="D17">
            <v>174281589</v>
          </cell>
          <cell r="E17">
            <v>9607</v>
          </cell>
        </row>
        <row r="18">
          <cell r="B18">
            <v>169595267</v>
          </cell>
          <cell r="C18">
            <v>16223</v>
          </cell>
          <cell r="D18">
            <v>159452049</v>
          </cell>
          <cell r="E18">
            <v>15253</v>
          </cell>
        </row>
        <row r="19">
          <cell r="B19">
            <v>521711642</v>
          </cell>
          <cell r="C19">
            <v>67110</v>
          </cell>
          <cell r="D19">
            <v>464985492</v>
          </cell>
          <cell r="E19">
            <v>59813</v>
          </cell>
        </row>
        <row r="28">
          <cell r="D28">
            <v>-3780142</v>
          </cell>
          <cell r="E28">
            <v>-288</v>
          </cell>
        </row>
        <row r="29">
          <cell r="D29" t="str">
            <v>$-7,345,521</v>
          </cell>
          <cell r="E29" t="str">
            <v>$-104</v>
          </cell>
        </row>
        <row r="30">
          <cell r="D30" t="str">
            <v>$-1,827,774</v>
          </cell>
          <cell r="E30" t="str">
            <v>$-165</v>
          </cell>
        </row>
        <row r="31">
          <cell r="D31">
            <v>-1830243</v>
          </cell>
          <cell r="E31">
            <v>-158.98499829108857</v>
          </cell>
        </row>
      </sheetData>
      <sheetData sheetId="1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"/>
      <sheetName val="C"/>
      <sheetName val="D"/>
      <sheetName val="E"/>
      <sheetName val="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29">
          <cell r="T29">
            <v>1317815478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1"/>
  <sheetViews>
    <sheetView workbookViewId="0">
      <selection activeCell="O11" sqref="O11"/>
    </sheetView>
  </sheetViews>
  <sheetFormatPr defaultRowHeight="15" x14ac:dyDescent="0.25"/>
  <cols>
    <col min="1" max="1" width="11.42578125" style="266" customWidth="1"/>
    <col min="2" max="2" width="5.85546875" style="266" customWidth="1"/>
    <col min="3" max="3" width="9.28515625" style="266" customWidth="1"/>
    <col min="4" max="4" width="2.42578125" style="266" customWidth="1"/>
    <col min="5" max="5" width="10.7109375" style="266" customWidth="1"/>
    <col min="6" max="6" width="2.28515625" style="266" customWidth="1"/>
    <col min="7" max="7" width="10.7109375" style="266" customWidth="1"/>
    <col min="8" max="8" width="2.140625" style="266" customWidth="1"/>
    <col min="9" max="9" width="10.7109375" style="266" customWidth="1"/>
    <col min="10" max="10" width="2.28515625" style="266" customWidth="1"/>
    <col min="11" max="11" width="21.7109375" style="266" customWidth="1"/>
    <col min="12" max="15" width="9.140625" style="266"/>
    <col min="16" max="16" width="20.140625" style="266" customWidth="1"/>
    <col min="17" max="17" width="27.85546875" style="266" customWidth="1"/>
    <col min="18" max="16384" width="9.140625" style="266"/>
  </cols>
  <sheetData>
    <row r="1" spans="1:17" ht="15.75" x14ac:dyDescent="0.25">
      <c r="A1" s="480" t="s">
        <v>147</v>
      </c>
      <c r="B1" s="480"/>
      <c r="C1" s="480"/>
      <c r="D1" s="480"/>
      <c r="E1" s="480"/>
      <c r="F1" s="480"/>
      <c r="G1" s="480"/>
      <c r="H1" s="480"/>
      <c r="I1" s="480"/>
      <c r="J1" s="480"/>
      <c r="K1" s="480"/>
    </row>
    <row r="2" spans="1:17" ht="15.75" customHeight="1" x14ac:dyDescent="0.25">
      <c r="A2" s="480" t="s">
        <v>110</v>
      </c>
      <c r="B2" s="480"/>
      <c r="C2" s="480"/>
      <c r="D2" s="480"/>
      <c r="E2" s="480"/>
      <c r="F2" s="480"/>
      <c r="G2" s="480"/>
      <c r="H2" s="480"/>
      <c r="I2" s="480"/>
      <c r="J2" s="480"/>
      <c r="K2" s="480"/>
    </row>
    <row r="3" spans="1:17" ht="7.5" customHeight="1" x14ac:dyDescent="0.25">
      <c r="A3" s="481"/>
      <c r="B3" s="481"/>
      <c r="C3" s="481"/>
      <c r="D3" s="481"/>
      <c r="E3" s="481"/>
      <c r="F3" s="481"/>
      <c r="G3" s="481"/>
      <c r="H3" s="481"/>
      <c r="I3" s="481"/>
      <c r="J3" s="481"/>
      <c r="K3" s="481"/>
    </row>
    <row r="4" spans="1:17" x14ac:dyDescent="0.25">
      <c r="A4" s="482" t="s">
        <v>88</v>
      </c>
      <c r="B4" s="482"/>
      <c r="C4" s="482"/>
      <c r="D4" s="482"/>
      <c r="E4" s="482"/>
      <c r="F4" s="482"/>
      <c r="G4" s="482"/>
      <c r="H4" s="482"/>
      <c r="I4" s="482"/>
      <c r="J4" s="482"/>
      <c r="K4" s="482"/>
    </row>
    <row r="5" spans="1:17" ht="15" customHeight="1" x14ac:dyDescent="0.25">
      <c r="A5" s="477" t="s">
        <v>24</v>
      </c>
      <c r="B5" s="478"/>
      <c r="C5" s="478"/>
      <c r="D5" s="478"/>
      <c r="E5" s="477" t="s">
        <v>3</v>
      </c>
      <c r="F5" s="478"/>
      <c r="G5" s="477" t="s">
        <v>4</v>
      </c>
      <c r="H5" s="478"/>
      <c r="I5" s="477" t="s">
        <v>5</v>
      </c>
      <c r="J5" s="478"/>
      <c r="K5" s="483" t="s">
        <v>318</v>
      </c>
    </row>
    <row r="6" spans="1:17" x14ac:dyDescent="0.25">
      <c r="A6" s="479"/>
      <c r="B6" s="479"/>
      <c r="C6" s="479"/>
      <c r="D6" s="479"/>
      <c r="E6" s="479"/>
      <c r="F6" s="479"/>
      <c r="G6" s="479"/>
      <c r="H6" s="479"/>
      <c r="I6" s="479"/>
      <c r="J6" s="479"/>
      <c r="K6" s="484"/>
    </row>
    <row r="7" spans="1:17" x14ac:dyDescent="0.25">
      <c r="A7" s="60" t="s">
        <v>92</v>
      </c>
      <c r="B7" s="387" t="s">
        <v>93</v>
      </c>
      <c r="C7" s="62">
        <v>5000</v>
      </c>
      <c r="D7" s="63"/>
      <c r="E7" s="64">
        <v>90116</v>
      </c>
      <c r="F7" s="52"/>
      <c r="G7" s="4">
        <v>8376</v>
      </c>
      <c r="H7" s="4"/>
      <c r="I7" s="4">
        <v>47775</v>
      </c>
      <c r="J7" s="52"/>
      <c r="K7" s="56">
        <f>SUM(E7:I7)</f>
        <v>146267</v>
      </c>
      <c r="L7" s="1"/>
      <c r="M7" s="97"/>
      <c r="N7" s="97"/>
      <c r="Q7" s="471"/>
    </row>
    <row r="8" spans="1:17" x14ac:dyDescent="0.25">
      <c r="A8" s="59">
        <v>5000</v>
      </c>
      <c r="B8" s="268" t="s">
        <v>94</v>
      </c>
      <c r="C8" s="58">
        <v>10000</v>
      </c>
      <c r="D8" s="28"/>
      <c r="E8" s="52">
        <v>45894</v>
      </c>
      <c r="F8" s="52"/>
      <c r="G8" s="4">
        <v>1361</v>
      </c>
      <c r="H8" s="4"/>
      <c r="I8" s="4">
        <v>10891</v>
      </c>
      <c r="J8" s="52"/>
      <c r="K8" s="4">
        <f t="shared" ref="K8:K17" si="0">SUM(E8:I8)</f>
        <v>58146</v>
      </c>
      <c r="Q8" s="471"/>
    </row>
    <row r="9" spans="1:17" x14ac:dyDescent="0.25">
      <c r="A9" s="59">
        <v>10000</v>
      </c>
      <c r="B9" s="268" t="s">
        <v>94</v>
      </c>
      <c r="C9" s="58">
        <v>20000</v>
      </c>
      <c r="D9" s="28"/>
      <c r="E9" s="52">
        <v>79463</v>
      </c>
      <c r="F9" s="53"/>
      <c r="G9" s="4">
        <v>2008</v>
      </c>
      <c r="H9" s="4"/>
      <c r="I9" s="4">
        <v>11761</v>
      </c>
      <c r="J9" s="52"/>
      <c r="K9" s="4">
        <f t="shared" si="0"/>
        <v>93232</v>
      </c>
      <c r="Q9" s="471"/>
    </row>
    <row r="10" spans="1:17" ht="15" customHeight="1" x14ac:dyDescent="0.25">
      <c r="A10" s="59">
        <v>20000</v>
      </c>
      <c r="B10" s="268" t="s">
        <v>94</v>
      </c>
      <c r="C10" s="58">
        <v>30000</v>
      </c>
      <c r="D10" s="28"/>
      <c r="E10" s="52">
        <v>72591</v>
      </c>
      <c r="F10" s="52"/>
      <c r="G10" s="4">
        <v>1721</v>
      </c>
      <c r="H10" s="4"/>
      <c r="I10" s="4">
        <v>6384</v>
      </c>
      <c r="J10" s="52"/>
      <c r="K10" s="4">
        <f t="shared" si="0"/>
        <v>80696</v>
      </c>
      <c r="Q10" s="471"/>
    </row>
    <row r="11" spans="1:17" x14ac:dyDescent="0.25">
      <c r="A11" s="59">
        <v>30000</v>
      </c>
      <c r="B11" s="268" t="s">
        <v>94</v>
      </c>
      <c r="C11" s="58">
        <v>40000</v>
      </c>
      <c r="D11" s="28"/>
      <c r="E11" s="52">
        <v>62243</v>
      </c>
      <c r="F11" s="52"/>
      <c r="G11" s="4">
        <v>1296</v>
      </c>
      <c r="H11" s="4"/>
      <c r="I11" s="4">
        <v>3793</v>
      </c>
      <c r="J11" s="52"/>
      <c r="K11" s="4">
        <f t="shared" si="0"/>
        <v>67332</v>
      </c>
      <c r="Q11" s="471"/>
    </row>
    <row r="12" spans="1:17" x14ac:dyDescent="0.25">
      <c r="A12" s="59">
        <v>40000</v>
      </c>
      <c r="B12" s="268" t="s">
        <v>94</v>
      </c>
      <c r="C12" s="58">
        <v>50000</v>
      </c>
      <c r="D12" s="28"/>
      <c r="E12" s="52">
        <v>49030</v>
      </c>
      <c r="F12" s="52"/>
      <c r="G12" s="4">
        <v>840</v>
      </c>
      <c r="H12" s="4"/>
      <c r="I12" s="4">
        <v>2467</v>
      </c>
      <c r="J12" s="52"/>
      <c r="K12" s="4">
        <f t="shared" si="0"/>
        <v>52337</v>
      </c>
      <c r="Q12" s="471"/>
    </row>
    <row r="13" spans="1:17" x14ac:dyDescent="0.25">
      <c r="A13" s="59">
        <v>50000</v>
      </c>
      <c r="B13" s="268" t="s">
        <v>94</v>
      </c>
      <c r="C13" s="58">
        <v>75000</v>
      </c>
      <c r="D13" s="28"/>
      <c r="E13" s="52">
        <v>75992</v>
      </c>
      <c r="F13" s="52"/>
      <c r="G13" s="4">
        <v>864</v>
      </c>
      <c r="H13" s="4"/>
      <c r="I13" s="4">
        <v>3474</v>
      </c>
      <c r="J13" s="52"/>
      <c r="K13" s="4">
        <f t="shared" si="0"/>
        <v>80330</v>
      </c>
      <c r="Q13" s="471"/>
    </row>
    <row r="14" spans="1:17" x14ac:dyDescent="0.25">
      <c r="A14" s="59">
        <v>75000</v>
      </c>
      <c r="B14" s="268" t="s">
        <v>94</v>
      </c>
      <c r="C14" s="58">
        <v>100000</v>
      </c>
      <c r="D14" s="28"/>
      <c r="E14" s="52">
        <v>47671</v>
      </c>
      <c r="F14" s="52"/>
      <c r="G14" s="4">
        <v>257</v>
      </c>
      <c r="H14" s="4"/>
      <c r="I14" s="4">
        <v>1899</v>
      </c>
      <c r="J14" s="52"/>
      <c r="K14" s="4">
        <f t="shared" si="0"/>
        <v>49827</v>
      </c>
      <c r="Q14" s="471"/>
    </row>
    <row r="15" spans="1:17" x14ac:dyDescent="0.25">
      <c r="A15" s="59">
        <v>100000</v>
      </c>
      <c r="B15" s="268" t="s">
        <v>94</v>
      </c>
      <c r="C15" s="58">
        <v>150000</v>
      </c>
      <c r="D15" s="28"/>
      <c r="E15" s="52">
        <v>48636</v>
      </c>
      <c r="F15" s="52"/>
      <c r="G15" s="4">
        <v>19</v>
      </c>
      <c r="H15" s="4"/>
      <c r="I15" s="4">
        <v>1688</v>
      </c>
      <c r="J15" s="52"/>
      <c r="K15" s="4">
        <f t="shared" si="0"/>
        <v>50343</v>
      </c>
      <c r="Q15" s="471"/>
    </row>
    <row r="16" spans="1:17" x14ac:dyDescent="0.25">
      <c r="A16" s="59">
        <v>150000</v>
      </c>
      <c r="B16" s="268" t="s">
        <v>94</v>
      </c>
      <c r="C16" s="58">
        <v>200000</v>
      </c>
      <c r="D16" s="28"/>
      <c r="E16" s="52">
        <v>18155</v>
      </c>
      <c r="F16" s="52"/>
      <c r="G16" s="4">
        <v>0</v>
      </c>
      <c r="H16" s="4"/>
      <c r="I16" s="4">
        <v>728</v>
      </c>
      <c r="J16" s="52"/>
      <c r="K16" s="4">
        <f t="shared" si="0"/>
        <v>18883</v>
      </c>
      <c r="Q16" s="471"/>
    </row>
    <row r="17" spans="1:17" x14ac:dyDescent="0.25">
      <c r="A17" s="59">
        <v>200000</v>
      </c>
      <c r="B17" s="268" t="s">
        <v>94</v>
      </c>
      <c r="C17" s="58">
        <v>300000</v>
      </c>
      <c r="D17" s="28"/>
      <c r="E17" s="52">
        <v>10455</v>
      </c>
      <c r="F17" s="52"/>
      <c r="G17" s="4">
        <v>0</v>
      </c>
      <c r="H17" s="4"/>
      <c r="I17" s="4">
        <v>622</v>
      </c>
      <c r="J17" s="52"/>
      <c r="K17" s="4">
        <f t="shared" si="0"/>
        <v>11077</v>
      </c>
      <c r="Q17" s="471"/>
    </row>
    <row r="18" spans="1:17" x14ac:dyDescent="0.25">
      <c r="A18" s="59">
        <v>300000</v>
      </c>
      <c r="B18" s="268" t="s">
        <v>95</v>
      </c>
      <c r="C18" s="270" t="s">
        <v>96</v>
      </c>
      <c r="D18" s="28"/>
      <c r="E18" s="52">
        <v>7777</v>
      </c>
      <c r="F18" s="52"/>
      <c r="G18" s="4">
        <v>0</v>
      </c>
      <c r="H18" s="4"/>
      <c r="I18" s="4">
        <v>819</v>
      </c>
      <c r="J18" s="52"/>
      <c r="K18" s="4">
        <f>SUM(E18:I18)</f>
        <v>8596</v>
      </c>
      <c r="Q18" s="472"/>
    </row>
    <row r="19" spans="1:17" x14ac:dyDescent="0.25">
      <c r="A19" s="482" t="s">
        <v>7</v>
      </c>
      <c r="B19" s="482"/>
      <c r="C19" s="482"/>
      <c r="D19" s="86"/>
      <c r="E19" s="249">
        <v>608023</v>
      </c>
      <c r="F19" s="55"/>
      <c r="G19" s="6">
        <v>16742</v>
      </c>
      <c r="H19" s="6"/>
      <c r="I19" s="55">
        <v>92301</v>
      </c>
      <c r="J19" s="55"/>
      <c r="K19" s="6">
        <f>SUM(E19:I19)</f>
        <v>717066</v>
      </c>
      <c r="L19" s="1"/>
      <c r="M19" s="96"/>
      <c r="N19" s="97"/>
      <c r="Q19" s="472"/>
    </row>
    <row r="20" spans="1:17" ht="7.5" customHeight="1" x14ac:dyDescent="0.25">
      <c r="A20" s="265"/>
      <c r="B20" s="265"/>
      <c r="C20" s="5"/>
      <c r="D20" s="5"/>
      <c r="E20" s="4"/>
      <c r="F20" s="4"/>
      <c r="G20" s="4"/>
      <c r="H20" s="4"/>
      <c r="I20" s="4"/>
      <c r="J20" s="4"/>
      <c r="K20" s="4"/>
    </row>
    <row r="21" spans="1:17" x14ac:dyDescent="0.25">
      <c r="A21" s="482" t="s">
        <v>23</v>
      </c>
      <c r="B21" s="482"/>
      <c r="C21" s="482"/>
      <c r="D21" s="482"/>
      <c r="E21" s="482"/>
      <c r="F21" s="482"/>
      <c r="G21" s="482"/>
      <c r="H21" s="482"/>
      <c r="I21" s="482"/>
      <c r="J21" s="482"/>
      <c r="K21" s="482"/>
    </row>
    <row r="22" spans="1:17" ht="15" customHeight="1" x14ac:dyDescent="0.25">
      <c r="A22" s="477" t="s">
        <v>8</v>
      </c>
      <c r="B22" s="478"/>
      <c r="C22" s="478"/>
      <c r="D22" s="478"/>
      <c r="E22" s="477" t="s">
        <v>3</v>
      </c>
      <c r="F22" s="478"/>
      <c r="G22" s="477" t="s">
        <v>4</v>
      </c>
      <c r="H22" s="478"/>
      <c r="I22" s="477" t="s">
        <v>5</v>
      </c>
      <c r="J22" s="478"/>
      <c r="K22" s="483" t="s">
        <v>318</v>
      </c>
    </row>
    <row r="23" spans="1:17" x14ac:dyDescent="0.25">
      <c r="A23" s="479"/>
      <c r="B23" s="479"/>
      <c r="C23" s="479"/>
      <c r="D23" s="479"/>
      <c r="E23" s="479"/>
      <c r="F23" s="479"/>
      <c r="G23" s="479"/>
      <c r="H23" s="479"/>
      <c r="I23" s="479"/>
      <c r="J23" s="479"/>
      <c r="K23" s="484"/>
    </row>
    <row r="24" spans="1:17" x14ac:dyDescent="0.25">
      <c r="A24" s="485" t="s">
        <v>9</v>
      </c>
      <c r="B24" s="485"/>
      <c r="C24" s="485"/>
      <c r="D24" s="485"/>
      <c r="E24" s="56">
        <v>427533</v>
      </c>
      <c r="F24" s="56"/>
      <c r="G24" s="56">
        <v>12045</v>
      </c>
      <c r="H24" s="56"/>
      <c r="I24" s="4">
        <v>87098</v>
      </c>
      <c r="J24" s="56"/>
      <c r="K24" s="56">
        <f>SUM(E24:I24)</f>
        <v>526676</v>
      </c>
      <c r="L24" s="1"/>
      <c r="M24" s="97"/>
    </row>
    <row r="25" spans="1:17" x14ac:dyDescent="0.25">
      <c r="A25" s="486" t="s">
        <v>10</v>
      </c>
      <c r="B25" s="486"/>
      <c r="C25" s="486"/>
      <c r="D25" s="486"/>
      <c r="E25" s="4">
        <v>71878</v>
      </c>
      <c r="F25" s="4"/>
      <c r="G25" s="4">
        <v>1341</v>
      </c>
      <c r="H25" s="4"/>
      <c r="I25" s="4">
        <v>2127</v>
      </c>
      <c r="J25" s="4"/>
      <c r="K25" s="4">
        <f>SUM(E25:I25)</f>
        <v>75346</v>
      </c>
      <c r="L25" s="1"/>
      <c r="M25" s="97"/>
    </row>
    <row r="26" spans="1:17" x14ac:dyDescent="0.25">
      <c r="A26" s="486" t="s">
        <v>11</v>
      </c>
      <c r="B26" s="486"/>
      <c r="C26" s="486"/>
      <c r="D26" s="486"/>
      <c r="E26" s="4">
        <v>77148</v>
      </c>
      <c r="F26" s="4"/>
      <c r="G26" s="4">
        <v>2754</v>
      </c>
      <c r="H26" s="4"/>
      <c r="I26" s="4">
        <v>2216</v>
      </c>
      <c r="J26" s="4"/>
      <c r="K26" s="4">
        <f>SUM(E26:I26)</f>
        <v>82118</v>
      </c>
      <c r="L26" s="1"/>
      <c r="M26" s="97"/>
    </row>
    <row r="27" spans="1:17" x14ac:dyDescent="0.25">
      <c r="A27" s="486" t="s">
        <v>12</v>
      </c>
      <c r="B27" s="486"/>
      <c r="C27" s="486"/>
      <c r="D27" s="486"/>
      <c r="E27" s="4">
        <v>31464</v>
      </c>
      <c r="F27" s="4"/>
      <c r="G27" s="4">
        <v>602</v>
      </c>
      <c r="H27" s="4"/>
      <c r="I27" s="4">
        <v>860</v>
      </c>
      <c r="J27" s="54"/>
      <c r="K27" s="4">
        <f>SUM(E27:I27)</f>
        <v>32926</v>
      </c>
      <c r="L27" s="1"/>
      <c r="M27" s="97"/>
    </row>
    <row r="28" spans="1:17" x14ac:dyDescent="0.25">
      <c r="A28" s="487" t="s">
        <v>7</v>
      </c>
      <c r="B28" s="487"/>
      <c r="C28" s="487"/>
      <c r="D28" s="487"/>
      <c r="E28" s="4">
        <v>608023</v>
      </c>
      <c r="F28" s="4"/>
      <c r="G28" s="4">
        <v>16742</v>
      </c>
      <c r="H28" s="4"/>
      <c r="I28" s="4">
        <v>92301</v>
      </c>
      <c r="J28" s="4"/>
      <c r="K28" s="6">
        <f>SUM(E28:I28)</f>
        <v>717066</v>
      </c>
      <c r="L28" s="1"/>
    </row>
    <row r="29" spans="1:17" x14ac:dyDescent="0.25">
      <c r="A29" s="474" t="s">
        <v>90</v>
      </c>
      <c r="B29" s="474"/>
      <c r="C29" s="474"/>
      <c r="D29" s="474"/>
      <c r="E29" s="474"/>
      <c r="F29" s="474"/>
      <c r="G29" s="474"/>
      <c r="H29" s="474"/>
      <c r="I29" s="474"/>
      <c r="J29" s="474"/>
      <c r="K29" s="475"/>
    </row>
    <row r="30" spans="1:17" x14ac:dyDescent="0.25">
      <c r="A30" s="476" t="s">
        <v>91</v>
      </c>
      <c r="B30" s="476"/>
      <c r="C30" s="476"/>
      <c r="D30" s="476"/>
      <c r="E30" s="476"/>
      <c r="F30" s="476"/>
      <c r="G30" s="476"/>
      <c r="H30" s="476"/>
      <c r="I30" s="476"/>
      <c r="J30" s="476"/>
      <c r="K30" s="476"/>
    </row>
    <row r="31" spans="1:17" x14ac:dyDescent="0.25">
      <c r="A31" s="267"/>
    </row>
  </sheetData>
  <mergeCells count="23">
    <mergeCell ref="A28:D28"/>
    <mergeCell ref="A22:D23"/>
    <mergeCell ref="I22:J23"/>
    <mergeCell ref="G22:H23"/>
    <mergeCell ref="E5:F6"/>
    <mergeCell ref="G5:H6"/>
    <mergeCell ref="I5:J6"/>
    <mergeCell ref="A29:K29"/>
    <mergeCell ref="A30:K30"/>
    <mergeCell ref="E22:F23"/>
    <mergeCell ref="A1:K1"/>
    <mergeCell ref="A2:K2"/>
    <mergeCell ref="A3:K3"/>
    <mergeCell ref="A4:K4"/>
    <mergeCell ref="K5:K6"/>
    <mergeCell ref="A21:K21"/>
    <mergeCell ref="K22:K23"/>
    <mergeCell ref="A19:C19"/>
    <mergeCell ref="A5:D6"/>
    <mergeCell ref="A24:D24"/>
    <mergeCell ref="A25:D25"/>
    <mergeCell ref="A26:D26"/>
    <mergeCell ref="A27:D27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W66"/>
  <sheetViews>
    <sheetView workbookViewId="0">
      <selection sqref="A1:G10"/>
    </sheetView>
  </sheetViews>
  <sheetFormatPr defaultRowHeight="15" x14ac:dyDescent="0.25"/>
  <cols>
    <col min="1" max="1" width="24.42578125" style="2" customWidth="1"/>
    <col min="2" max="6" width="10.7109375" style="2" customWidth="1"/>
    <col min="7" max="7" width="10.7109375" style="278" customWidth="1"/>
    <col min="8" max="8" width="9.140625" style="2"/>
    <col min="9" max="9" width="33.140625" style="2" customWidth="1"/>
    <col min="10" max="12" width="12.7109375" style="2" customWidth="1"/>
    <col min="13" max="13" width="17.7109375" style="2" customWidth="1"/>
    <col min="14" max="15" width="9.140625" style="2"/>
    <col min="16" max="16" width="36.7109375" style="2" customWidth="1"/>
    <col min="17" max="17" width="9.140625" style="2"/>
    <col min="18" max="18" width="9.140625" style="2" customWidth="1"/>
    <col min="19" max="16384" width="9.140625" style="2"/>
  </cols>
  <sheetData>
    <row r="1" spans="1:23" ht="16.5" x14ac:dyDescent="0.3">
      <c r="A1" s="545" t="s">
        <v>0</v>
      </c>
      <c r="B1" s="545"/>
      <c r="C1" s="545"/>
      <c r="D1" s="545"/>
      <c r="E1" s="545"/>
      <c r="F1" s="545"/>
      <c r="G1" s="545"/>
      <c r="I1" s="532" t="s">
        <v>187</v>
      </c>
      <c r="J1" s="532"/>
      <c r="K1" s="532"/>
      <c r="L1" s="532"/>
      <c r="M1" s="532"/>
      <c r="P1" s="501"/>
      <c r="Q1" s="501"/>
      <c r="R1" s="501"/>
      <c r="S1" s="501"/>
      <c r="T1" s="501"/>
      <c r="U1" s="501"/>
      <c r="V1" s="501"/>
      <c r="W1" s="501"/>
    </row>
    <row r="2" spans="1:23" ht="16.5" x14ac:dyDescent="0.3">
      <c r="A2" s="545" t="s">
        <v>1</v>
      </c>
      <c r="B2" s="545"/>
      <c r="C2" s="545"/>
      <c r="D2" s="545"/>
      <c r="E2" s="545"/>
      <c r="F2" s="545"/>
      <c r="G2" s="545"/>
      <c r="I2" s="532" t="s">
        <v>104</v>
      </c>
      <c r="J2" s="532"/>
      <c r="K2" s="532"/>
      <c r="L2" s="532"/>
      <c r="M2" s="532"/>
      <c r="P2" s="501"/>
      <c r="Q2" s="501"/>
      <c r="R2" s="501"/>
      <c r="S2" s="501"/>
      <c r="T2" s="501"/>
      <c r="U2" s="501"/>
      <c r="V2" s="501"/>
      <c r="W2" s="501"/>
    </row>
    <row r="3" spans="1:23" x14ac:dyDescent="0.25">
      <c r="B3" s="41"/>
      <c r="C3" s="41"/>
      <c r="D3" s="41"/>
      <c r="E3" s="41"/>
      <c r="F3" s="41"/>
      <c r="G3" s="41"/>
      <c r="I3" s="541" t="s">
        <v>26</v>
      </c>
      <c r="J3" s="541"/>
      <c r="K3" s="541"/>
      <c r="L3" s="541"/>
      <c r="M3" s="541"/>
      <c r="P3" s="254"/>
      <c r="Q3" s="254"/>
      <c r="R3" s="254"/>
      <c r="S3" s="254"/>
      <c r="T3" s="254"/>
      <c r="U3" s="254"/>
      <c r="V3" s="254"/>
      <c r="W3" s="254"/>
    </row>
    <row r="4" spans="1:23" x14ac:dyDescent="0.25">
      <c r="A4" s="538" t="s">
        <v>31</v>
      </c>
      <c r="B4" s="546" t="s">
        <v>43</v>
      </c>
      <c r="C4" s="547"/>
      <c r="D4" s="547"/>
      <c r="E4" s="547"/>
      <c r="F4" s="547"/>
      <c r="G4" s="547"/>
      <c r="I4" s="41"/>
      <c r="J4" s="41"/>
      <c r="K4" s="41"/>
      <c r="L4" s="41"/>
      <c r="M4" s="41"/>
      <c r="P4" s="254"/>
      <c r="Q4" s="254"/>
      <c r="R4" s="254"/>
      <c r="S4" s="254"/>
      <c r="T4" s="254"/>
      <c r="U4" s="254"/>
      <c r="V4" s="254"/>
      <c r="W4" s="254"/>
    </row>
    <row r="5" spans="1:23" ht="45" x14ac:dyDescent="0.25">
      <c r="A5" s="539"/>
      <c r="B5" s="72">
        <v>1982</v>
      </c>
      <c r="C5" s="19">
        <v>1987</v>
      </c>
      <c r="D5" s="19">
        <v>1989</v>
      </c>
      <c r="E5" s="19">
        <v>2007</v>
      </c>
      <c r="F5" s="68">
        <v>2014</v>
      </c>
      <c r="G5" s="269">
        <v>2015</v>
      </c>
      <c r="I5" s="111" t="s">
        <v>52</v>
      </c>
      <c r="J5" s="111" t="s">
        <v>51</v>
      </c>
      <c r="K5" s="111" t="s">
        <v>63</v>
      </c>
      <c r="L5" s="111" t="s">
        <v>39</v>
      </c>
      <c r="M5" s="111" t="s">
        <v>125</v>
      </c>
      <c r="P5" s="254"/>
      <c r="Q5" s="254"/>
      <c r="R5" s="254"/>
      <c r="S5" s="254"/>
      <c r="T5" s="254"/>
      <c r="U5" s="254"/>
      <c r="V5" s="254"/>
      <c r="W5" s="254"/>
    </row>
    <row r="6" spans="1:23" x14ac:dyDescent="0.25">
      <c r="A6" s="540"/>
      <c r="B6" s="542" t="s">
        <v>44</v>
      </c>
      <c r="C6" s="543"/>
      <c r="D6" s="543"/>
      <c r="E6" s="543"/>
      <c r="F6" s="544"/>
      <c r="G6" s="14"/>
      <c r="I6" s="101" t="s">
        <v>53</v>
      </c>
      <c r="J6" s="102">
        <f>'[2]Table A4'!$D123+'[2]Table A4'!$E123</f>
        <v>230226</v>
      </c>
      <c r="K6" s="103">
        <f>J6/J$16</f>
        <v>0.37864686039837309</v>
      </c>
      <c r="L6" s="104">
        <f>('[2]Table A4'!$B123+'[2]Table A4'!$C123)/1000000</f>
        <v>1021.269817</v>
      </c>
      <c r="M6" s="103">
        <f>L6/L$16</f>
        <v>0.16655122538246872</v>
      </c>
      <c r="P6" s="254"/>
      <c r="Q6" s="254"/>
      <c r="R6" s="254"/>
      <c r="S6" s="254"/>
      <c r="T6" s="254"/>
      <c r="U6" s="254"/>
      <c r="V6" s="254"/>
      <c r="W6" s="254"/>
    </row>
    <row r="7" spans="1:23" x14ac:dyDescent="0.25">
      <c r="A7" s="76" t="s">
        <v>33</v>
      </c>
      <c r="B7" s="73">
        <v>800</v>
      </c>
      <c r="C7" s="16">
        <v>1000</v>
      </c>
      <c r="D7" s="16">
        <v>1500</v>
      </c>
      <c r="E7" s="16">
        <v>2000</v>
      </c>
      <c r="F7" s="69">
        <v>2200</v>
      </c>
      <c r="G7" s="69">
        <v>2200</v>
      </c>
      <c r="I7" s="101" t="s">
        <v>54</v>
      </c>
      <c r="J7" s="102">
        <f>'[2]Table A4'!$D124+'[2]Table A4'!$E124</f>
        <v>165987</v>
      </c>
      <c r="K7" s="103">
        <f t="shared" ref="K7:K15" si="0">J7/J$16</f>
        <v>0.27299460711190204</v>
      </c>
      <c r="L7" s="104">
        <f>('[2]Table A4'!$B124+'[2]Table A4'!$C124)/1000000</f>
        <v>1905.89455</v>
      </c>
      <c r="M7" s="103">
        <f t="shared" ref="M7:M14" si="1">L7/L$16</f>
        <v>0.31081803013108023</v>
      </c>
      <c r="P7" s="254"/>
      <c r="Q7" s="254"/>
      <c r="R7" s="254"/>
      <c r="S7" s="254"/>
      <c r="T7" s="254"/>
      <c r="U7" s="254"/>
      <c r="V7" s="254"/>
      <c r="W7" s="254"/>
    </row>
    <row r="8" spans="1:23" x14ac:dyDescent="0.25">
      <c r="A8" s="38" t="s">
        <v>41</v>
      </c>
      <c r="B8" s="74">
        <v>1000</v>
      </c>
      <c r="C8" s="17">
        <v>1700</v>
      </c>
      <c r="D8" s="17">
        <v>1900</v>
      </c>
      <c r="E8" s="17">
        <v>4000</v>
      </c>
      <c r="F8" s="70">
        <v>4400</v>
      </c>
      <c r="G8" s="70">
        <v>4400</v>
      </c>
      <c r="I8" s="101" t="s">
        <v>55</v>
      </c>
      <c r="J8" s="102">
        <f>'[2]Table A4'!$D125+'[2]Table A4'!$E125</f>
        <v>76414</v>
      </c>
      <c r="K8" s="103">
        <f t="shared" si="0"/>
        <v>0.12567616685553012</v>
      </c>
      <c r="L8" s="104">
        <f>('[2]Table A4'!$B125+'[2]Table A4'!$C125)/1000000</f>
        <v>549.17963999999995</v>
      </c>
      <c r="M8" s="103">
        <f t="shared" si="1"/>
        <v>8.9561583505706421E-2</v>
      </c>
      <c r="P8" s="254"/>
      <c r="Q8" s="254"/>
      <c r="R8" s="254"/>
      <c r="S8" s="254"/>
      <c r="T8" s="254"/>
      <c r="U8" s="254"/>
      <c r="V8" s="254"/>
      <c r="W8" s="254"/>
    </row>
    <row r="9" spans="1:23" x14ac:dyDescent="0.25">
      <c r="A9" s="38" t="s">
        <v>42</v>
      </c>
      <c r="B9" s="74">
        <v>500</v>
      </c>
      <c r="C9" s="17">
        <v>850</v>
      </c>
      <c r="D9" s="17">
        <v>950</v>
      </c>
      <c r="E9" s="17">
        <v>2000</v>
      </c>
      <c r="F9" s="70">
        <v>2200</v>
      </c>
      <c r="G9" s="70">
        <v>2200</v>
      </c>
      <c r="I9" s="101" t="s">
        <v>56</v>
      </c>
      <c r="J9" s="102">
        <f>'[2]Table A4'!$D126+'[2]Table A4'!$E126</f>
        <v>272</v>
      </c>
      <c r="K9" s="103">
        <f t="shared" si="0"/>
        <v>4.4735149821635036E-4</v>
      </c>
      <c r="L9" s="104">
        <f>('[2]Table A4'!$B126+'[2]Table A4'!$C126)/1000000</f>
        <v>5.0415429999999999</v>
      </c>
      <c r="M9" s="103">
        <f t="shared" si="1"/>
        <v>8.2218738916124006E-4</v>
      </c>
      <c r="P9" s="254"/>
      <c r="Q9" s="254"/>
      <c r="R9" s="254"/>
      <c r="S9" s="254"/>
      <c r="T9" s="254"/>
      <c r="U9" s="254"/>
      <c r="V9" s="254"/>
      <c r="W9" s="254"/>
    </row>
    <row r="10" spans="1:23" x14ac:dyDescent="0.25">
      <c r="A10" s="77" t="s">
        <v>36</v>
      </c>
      <c r="B10" s="75">
        <v>800</v>
      </c>
      <c r="C10" s="18">
        <v>1500</v>
      </c>
      <c r="D10" s="18">
        <v>1650</v>
      </c>
      <c r="E10" s="18">
        <v>2920</v>
      </c>
      <c r="F10" s="71">
        <v>3212</v>
      </c>
      <c r="G10" s="71">
        <v>3212</v>
      </c>
      <c r="I10" s="101" t="s">
        <v>57</v>
      </c>
      <c r="J10" s="102">
        <f>'[2]Table A4'!$D127+'[2]Table A4'!$E127</f>
        <v>324793</v>
      </c>
      <c r="K10" s="103">
        <f t="shared" si="0"/>
        <v>0.53417880573596721</v>
      </c>
      <c r="L10" s="104">
        <f>('[2]Table A4'!$B127+'[2]Table A4'!$C127)/1000000</f>
        <v>1599.531571</v>
      </c>
      <c r="M10" s="103">
        <f t="shared" si="1"/>
        <v>0.26085559247267487</v>
      </c>
      <c r="P10" s="254"/>
      <c r="Q10" s="254"/>
      <c r="R10" s="254"/>
      <c r="S10" s="254"/>
      <c r="T10" s="254"/>
      <c r="U10" s="254"/>
      <c r="V10" s="254"/>
      <c r="W10" s="254"/>
    </row>
    <row r="11" spans="1:23" x14ac:dyDescent="0.25">
      <c r="I11" s="105" t="s">
        <v>58</v>
      </c>
      <c r="J11" s="106">
        <f>'[2]Table A4'!$D128+'[2]Table A4'!$E128</f>
        <v>124283</v>
      </c>
      <c r="K11" s="107">
        <f t="shared" si="0"/>
        <v>0.20440509651773042</v>
      </c>
      <c r="L11" s="108">
        <f>('[2]Table A4'!$B128+'[2]Table A4'!$C128)/1000000</f>
        <v>552.04698699999994</v>
      </c>
      <c r="M11" s="107">
        <f t="shared" si="1"/>
        <v>9.002919759602547E-2</v>
      </c>
      <c r="P11" s="254"/>
      <c r="Q11" s="254"/>
      <c r="R11" s="254"/>
      <c r="S11" s="254"/>
      <c r="T11" s="254"/>
      <c r="U11" s="254"/>
      <c r="V11" s="254"/>
      <c r="W11" s="254"/>
    </row>
    <row r="12" spans="1:23" x14ac:dyDescent="0.25">
      <c r="I12" s="101" t="s">
        <v>59</v>
      </c>
      <c r="J12" s="102">
        <f>'[2]Table A4'!$D129+'[2]Table A4'!$E129</f>
        <v>331511</v>
      </c>
      <c r="K12" s="103">
        <f t="shared" si="0"/>
        <v>0.54522772987206081</v>
      </c>
      <c r="L12" s="104">
        <f>('[2]Table A4'!$B129+'[2]Table A4'!$C129)/1000000</f>
        <v>5629.5829780000004</v>
      </c>
      <c r="M12" s="103">
        <f>L12/L$16</f>
        <v>0.91808641337550412</v>
      </c>
      <c r="P12" s="254"/>
      <c r="Q12" s="254"/>
      <c r="R12" s="254"/>
      <c r="S12" s="254"/>
      <c r="T12" s="254"/>
      <c r="U12" s="254"/>
      <c r="V12" s="254"/>
      <c r="W12" s="254"/>
    </row>
    <row r="13" spans="1:23" x14ac:dyDescent="0.25">
      <c r="A13" s="3"/>
      <c r="B13" s="3"/>
      <c r="C13" s="3"/>
      <c r="D13" s="3"/>
      <c r="E13" s="3"/>
      <c r="F13" s="3"/>
      <c r="G13" s="3"/>
      <c r="I13" s="101" t="s">
        <v>60</v>
      </c>
      <c r="J13" s="102">
        <f>'[2]Table A4'!$D130+'[2]Table A4'!$E130</f>
        <v>27119</v>
      </c>
      <c r="K13" s="103">
        <f t="shared" si="0"/>
        <v>4.4601931176945608E-2</v>
      </c>
      <c r="L13" s="104">
        <f>('[2]Table A4'!$B130+'[2]Table A4'!$C130)/1000000</f>
        <v>269.42992400000003</v>
      </c>
      <c r="M13" s="103">
        <f t="shared" si="1"/>
        <v>4.3939303061676031E-2</v>
      </c>
      <c r="P13" s="254"/>
      <c r="Q13" s="254"/>
      <c r="R13" s="254"/>
      <c r="S13" s="254"/>
      <c r="T13" s="254"/>
      <c r="U13" s="254"/>
      <c r="V13" s="254"/>
      <c r="W13" s="254"/>
    </row>
    <row r="14" spans="1:23" ht="16.5" x14ac:dyDescent="0.25">
      <c r="A14" s="21"/>
      <c r="B14" s="21"/>
      <c r="C14" s="21"/>
      <c r="D14" s="21"/>
      <c r="E14" s="21"/>
      <c r="F14" s="3"/>
      <c r="G14" s="3"/>
      <c r="I14" s="105" t="s">
        <v>61</v>
      </c>
      <c r="J14" s="109">
        <f>'[2]Table A4'!$D131+'[2]Table A4'!$E131</f>
        <v>331511</v>
      </c>
      <c r="K14" s="107">
        <f t="shared" si="0"/>
        <v>0.54522772987206081</v>
      </c>
      <c r="L14" s="110">
        <f>('[2]Table A4'!$B131+'[2]Table A4'!$C131)/1000000</f>
        <v>5360.1530540000003</v>
      </c>
      <c r="M14" s="107">
        <f t="shared" si="1"/>
        <v>0.87414711031382808</v>
      </c>
      <c r="P14" s="254"/>
      <c r="Q14" s="254"/>
      <c r="R14" s="254"/>
      <c r="S14" s="254"/>
      <c r="T14" s="254"/>
      <c r="U14" s="254"/>
      <c r="V14" s="254"/>
      <c r="W14" s="254"/>
    </row>
    <row r="15" spans="1:23" ht="16.5" x14ac:dyDescent="0.25">
      <c r="A15" s="21"/>
      <c r="B15" s="21"/>
      <c r="C15" s="21"/>
      <c r="D15" s="21"/>
      <c r="E15" s="21"/>
      <c r="F15" s="3"/>
      <c r="G15" s="3"/>
      <c r="I15" s="101" t="s">
        <v>64</v>
      </c>
      <c r="J15" s="102">
        <f>'[2]Table A4'!$D132+'[2]Table A4'!$E132</f>
        <v>276512</v>
      </c>
      <c r="K15" s="103">
        <f t="shared" si="0"/>
        <v>0.45477227012793925</v>
      </c>
      <c r="L15" s="104">
        <f>('[2]Table A4'!$B132+'[2]Table A4'!$C132)/1000000</f>
        <v>771.71307100000001</v>
      </c>
      <c r="M15" s="103">
        <f>L15/L$16</f>
        <v>0.125852889686172</v>
      </c>
      <c r="P15" s="254"/>
      <c r="Q15" s="254"/>
      <c r="R15" s="254"/>
      <c r="S15" s="254"/>
      <c r="T15" s="254"/>
      <c r="U15" s="254"/>
      <c r="V15" s="254"/>
      <c r="W15" s="254"/>
    </row>
    <row r="16" spans="1:23" x14ac:dyDescent="0.25">
      <c r="A16" s="22"/>
      <c r="B16" s="22"/>
      <c r="C16" s="22"/>
      <c r="D16" s="22"/>
      <c r="E16" s="22"/>
      <c r="F16" s="3"/>
      <c r="G16" s="3"/>
      <c r="I16" s="105" t="s">
        <v>65</v>
      </c>
      <c r="J16" s="106">
        <f>'[2]Table A4'!$D133+'[2]Table A4'!$E133</f>
        <v>608023</v>
      </c>
      <c r="K16" s="107">
        <v>1</v>
      </c>
      <c r="L16" s="108">
        <f>('[2]Table A4'!$B133+'[2]Table A4'!$C133)/1000000</f>
        <v>6131.8661249999996</v>
      </c>
      <c r="M16" s="107">
        <f>L16/L16</f>
        <v>1</v>
      </c>
      <c r="P16" s="254"/>
      <c r="Q16" s="254"/>
      <c r="R16" s="254"/>
      <c r="S16" s="254"/>
      <c r="T16" s="254"/>
      <c r="U16" s="254"/>
      <c r="V16" s="254"/>
      <c r="W16" s="254"/>
    </row>
    <row r="17" spans="1:23" x14ac:dyDescent="0.25">
      <c r="A17" s="3"/>
      <c r="B17" s="3"/>
      <c r="C17" s="3"/>
      <c r="D17" s="3"/>
      <c r="E17" s="3"/>
      <c r="F17" s="3"/>
      <c r="G17" s="3"/>
      <c r="I17" s="45" t="s">
        <v>62</v>
      </c>
      <c r="P17" s="254"/>
      <c r="Q17" s="254"/>
      <c r="R17" s="254"/>
      <c r="S17" s="254"/>
      <c r="T17" s="254"/>
      <c r="U17" s="254"/>
      <c r="V17" s="254"/>
      <c r="W17" s="254"/>
    </row>
    <row r="18" spans="1:23" x14ac:dyDescent="0.25">
      <c r="A18" s="23"/>
      <c r="B18" s="24"/>
      <c r="C18" s="24"/>
      <c r="D18" s="24"/>
      <c r="E18" s="24"/>
      <c r="F18" s="3"/>
      <c r="G18" s="3"/>
    </row>
    <row r="19" spans="1:23" x14ac:dyDescent="0.25">
      <c r="A19" s="23"/>
      <c r="B19" s="24"/>
      <c r="C19" s="24"/>
      <c r="D19" s="24"/>
      <c r="E19" s="24"/>
      <c r="F19" s="3"/>
      <c r="G19" s="3"/>
    </row>
    <row r="20" spans="1:23" x14ac:dyDescent="0.25">
      <c r="A20" s="23"/>
      <c r="B20" s="24"/>
      <c r="C20" s="24"/>
      <c r="D20" s="24"/>
      <c r="E20" s="24"/>
      <c r="F20" s="3"/>
      <c r="G20" s="3"/>
      <c r="I20" s="552" t="s">
        <v>188</v>
      </c>
      <c r="J20" s="552"/>
      <c r="K20" s="552"/>
      <c r="L20" s="552"/>
      <c r="M20" s="552"/>
      <c r="N20" s="552"/>
      <c r="O20" s="552"/>
      <c r="P20" s="552"/>
      <c r="Q20" s="552"/>
      <c r="R20" s="552"/>
      <c r="S20" s="552"/>
      <c r="T20" s="552"/>
      <c r="U20" s="552"/>
      <c r="V20" s="552"/>
      <c r="W20" s="552"/>
    </row>
    <row r="21" spans="1:23" x14ac:dyDescent="0.25">
      <c r="A21" s="3"/>
      <c r="B21" s="3"/>
      <c r="C21" s="3"/>
      <c r="D21" s="3"/>
      <c r="E21" s="3"/>
      <c r="F21" s="3"/>
      <c r="G21" s="3"/>
      <c r="I21" s="552" t="s">
        <v>104</v>
      </c>
      <c r="J21" s="552"/>
      <c r="K21" s="552"/>
      <c r="L21" s="552"/>
      <c r="M21" s="552"/>
      <c r="N21" s="552"/>
      <c r="O21" s="552"/>
      <c r="P21" s="552"/>
      <c r="Q21" s="552"/>
      <c r="R21" s="552"/>
      <c r="S21" s="552"/>
      <c r="T21" s="552"/>
      <c r="U21" s="552"/>
      <c r="V21" s="552"/>
      <c r="W21" s="552"/>
    </row>
    <row r="22" spans="1:23" x14ac:dyDescent="0.25">
      <c r="A22" s="3"/>
      <c r="B22" s="3"/>
      <c r="C22" s="3"/>
      <c r="D22" s="3"/>
      <c r="E22" s="3"/>
      <c r="F22" s="3"/>
      <c r="G22" s="3"/>
    </row>
    <row r="23" spans="1:23" x14ac:dyDescent="0.25">
      <c r="A23" s="3"/>
      <c r="B23" s="3"/>
      <c r="C23" s="3"/>
      <c r="D23" s="3"/>
      <c r="E23" s="3"/>
      <c r="F23" s="3"/>
      <c r="G23" s="3"/>
      <c r="I23" s="553" t="s">
        <v>52</v>
      </c>
      <c r="J23" s="526">
        <v>2015</v>
      </c>
      <c r="K23" s="527"/>
      <c r="L23" s="527"/>
      <c r="M23" s="528"/>
      <c r="N23" s="526">
        <v>2014</v>
      </c>
      <c r="O23" s="527"/>
      <c r="P23" s="527"/>
      <c r="Q23" s="528"/>
      <c r="R23" s="526" t="s">
        <v>114</v>
      </c>
      <c r="S23" s="527"/>
      <c r="T23" s="527"/>
      <c r="U23" s="528"/>
    </row>
    <row r="24" spans="1:23" ht="16.5" customHeight="1" x14ac:dyDescent="0.25">
      <c r="A24" s="3"/>
      <c r="B24" s="3"/>
      <c r="C24" s="3"/>
      <c r="D24" s="3"/>
      <c r="E24" s="3"/>
      <c r="F24" s="3"/>
      <c r="G24" s="3"/>
      <c r="I24" s="554"/>
      <c r="J24" s="529" t="s">
        <v>51</v>
      </c>
      <c r="K24" s="530"/>
      <c r="L24" s="527" t="s">
        <v>39</v>
      </c>
      <c r="M24" s="528"/>
      <c r="N24" s="529" t="s">
        <v>51</v>
      </c>
      <c r="O24" s="530"/>
      <c r="P24" s="527" t="s">
        <v>39</v>
      </c>
      <c r="Q24" s="528"/>
      <c r="R24" s="529" t="s">
        <v>51</v>
      </c>
      <c r="S24" s="530"/>
      <c r="T24" s="527" t="s">
        <v>39</v>
      </c>
      <c r="U24" s="528"/>
    </row>
    <row r="25" spans="1:23" x14ac:dyDescent="0.25">
      <c r="A25" s="3"/>
      <c r="B25" s="3"/>
      <c r="C25" s="3"/>
      <c r="D25" s="3"/>
      <c r="E25" s="3"/>
      <c r="F25" s="3"/>
      <c r="G25" s="3"/>
      <c r="I25" s="177" t="s">
        <v>53</v>
      </c>
      <c r="J25" s="557">
        <v>230226</v>
      </c>
      <c r="K25" s="558"/>
      <c r="L25" s="571">
        <v>1021.269817</v>
      </c>
      <c r="M25" s="572"/>
      <c r="N25" s="557">
        <v>232056</v>
      </c>
      <c r="O25" s="558"/>
      <c r="P25" s="571">
        <v>908</v>
      </c>
      <c r="Q25" s="572"/>
      <c r="R25" s="573">
        <v>-7.88602751060089E-3</v>
      </c>
      <c r="S25" s="574"/>
      <c r="T25" s="563">
        <v>0.12474649449339206</v>
      </c>
      <c r="U25" s="564"/>
    </row>
    <row r="26" spans="1:23" x14ac:dyDescent="0.25">
      <c r="A26" s="3"/>
      <c r="B26" s="3"/>
      <c r="C26" s="3"/>
      <c r="D26" s="3"/>
      <c r="E26" s="3"/>
      <c r="F26" s="3"/>
      <c r="G26" s="3"/>
      <c r="I26" s="177" t="s">
        <v>54</v>
      </c>
      <c r="J26" s="555">
        <v>165987</v>
      </c>
      <c r="K26" s="556"/>
      <c r="L26" s="565">
        <v>1905.89455</v>
      </c>
      <c r="M26" s="566"/>
      <c r="N26" s="555">
        <v>165063</v>
      </c>
      <c r="O26" s="556"/>
      <c r="P26" s="565">
        <v>1918</v>
      </c>
      <c r="Q26" s="566"/>
      <c r="R26" s="567">
        <v>5.5978626342669162E-3</v>
      </c>
      <c r="S26" s="568"/>
      <c r="T26" s="569">
        <v>-6.3114963503649738E-3</v>
      </c>
      <c r="U26" s="570"/>
    </row>
    <row r="27" spans="1:23" ht="20.25" customHeight="1" x14ac:dyDescent="0.25">
      <c r="A27" s="3"/>
      <c r="B27" s="3"/>
      <c r="C27" s="3"/>
      <c r="D27" s="3"/>
      <c r="E27" s="3"/>
      <c r="F27" s="3"/>
      <c r="G27" s="3"/>
      <c r="I27" s="177" t="s">
        <v>55</v>
      </c>
      <c r="J27" s="555">
        <v>76414</v>
      </c>
      <c r="K27" s="556"/>
      <c r="L27" s="565">
        <v>549.17963999999995</v>
      </c>
      <c r="M27" s="566"/>
      <c r="N27" s="555">
        <v>77638</v>
      </c>
      <c r="O27" s="556"/>
      <c r="P27" s="565">
        <v>534</v>
      </c>
      <c r="Q27" s="566"/>
      <c r="R27" s="567">
        <v>-1.5765475669131095E-2</v>
      </c>
      <c r="S27" s="568"/>
      <c r="T27" s="569">
        <v>2.8426292134831367E-2</v>
      </c>
      <c r="U27" s="570"/>
    </row>
    <row r="28" spans="1:23" ht="15" customHeight="1" x14ac:dyDescent="0.25">
      <c r="A28" s="3"/>
      <c r="B28" s="3"/>
      <c r="C28" s="3"/>
      <c r="D28" s="3"/>
      <c r="E28" s="3"/>
      <c r="F28" s="3"/>
      <c r="G28" s="3"/>
      <c r="I28" s="177" t="s">
        <v>56</v>
      </c>
      <c r="J28" s="555">
        <v>272</v>
      </c>
      <c r="K28" s="556"/>
      <c r="L28" s="565">
        <v>5.0415429999999999</v>
      </c>
      <c r="M28" s="566"/>
      <c r="N28" s="555">
        <v>354</v>
      </c>
      <c r="O28" s="556"/>
      <c r="P28" s="565">
        <v>9</v>
      </c>
      <c r="Q28" s="566"/>
      <c r="R28" s="567">
        <v>-0.23163841807909605</v>
      </c>
      <c r="S28" s="568"/>
      <c r="T28" s="569">
        <v>-0.43982855555555556</v>
      </c>
      <c r="U28" s="570"/>
    </row>
    <row r="29" spans="1:23" x14ac:dyDescent="0.25">
      <c r="A29" s="3"/>
      <c r="B29" s="3"/>
      <c r="C29" s="3"/>
      <c r="D29" s="3"/>
      <c r="E29" s="3"/>
      <c r="F29" s="3"/>
      <c r="G29" s="3"/>
      <c r="I29" s="177" t="s">
        <v>57</v>
      </c>
      <c r="J29" s="555">
        <v>324793</v>
      </c>
      <c r="K29" s="556"/>
      <c r="L29" s="565">
        <v>1599.531571</v>
      </c>
      <c r="M29" s="566"/>
      <c r="N29" s="555">
        <v>319839</v>
      </c>
      <c r="O29" s="556"/>
      <c r="P29" s="565">
        <v>1772</v>
      </c>
      <c r="Q29" s="566"/>
      <c r="R29" s="567">
        <v>1.5489042924721501E-2</v>
      </c>
      <c r="S29" s="568"/>
      <c r="T29" s="569">
        <v>-9.7329813205417615E-2</v>
      </c>
      <c r="U29" s="570"/>
    </row>
    <row r="30" spans="1:23" ht="15" customHeight="1" x14ac:dyDescent="0.25">
      <c r="A30" s="3"/>
      <c r="B30" s="3"/>
      <c r="C30" s="3"/>
      <c r="D30" s="3"/>
      <c r="E30" s="3"/>
      <c r="F30" s="3"/>
      <c r="G30" s="3"/>
      <c r="I30" s="178" t="s">
        <v>58</v>
      </c>
      <c r="J30" s="548">
        <v>124283</v>
      </c>
      <c r="K30" s="549"/>
      <c r="L30" s="550">
        <v>552.04698699999994</v>
      </c>
      <c r="M30" s="551"/>
      <c r="N30" s="548">
        <v>127693</v>
      </c>
      <c r="O30" s="549"/>
      <c r="P30" s="550">
        <v>622</v>
      </c>
      <c r="Q30" s="551"/>
      <c r="R30" s="559">
        <v>-2.6704674492728654E-2</v>
      </c>
      <c r="S30" s="560"/>
      <c r="T30" s="561">
        <v>-0.11246465112540202</v>
      </c>
      <c r="U30" s="562"/>
    </row>
    <row r="31" spans="1:23" x14ac:dyDescent="0.25">
      <c r="A31" s="3"/>
      <c r="B31" s="3"/>
      <c r="C31" s="3"/>
      <c r="D31" s="3"/>
      <c r="E31" s="3"/>
      <c r="F31" s="3"/>
      <c r="G31" s="3"/>
      <c r="I31" s="177" t="s">
        <v>59</v>
      </c>
      <c r="J31" s="557">
        <v>331511</v>
      </c>
      <c r="K31" s="558"/>
      <c r="L31" s="571">
        <v>5629.5829780000004</v>
      </c>
      <c r="M31" s="572"/>
      <c r="N31" s="557">
        <v>325555</v>
      </c>
      <c r="O31" s="558"/>
      <c r="P31" s="571">
        <v>5763</v>
      </c>
      <c r="Q31" s="572"/>
      <c r="R31" s="573">
        <v>1.8294911766061035E-2</v>
      </c>
      <c r="S31" s="574"/>
      <c r="T31" s="563">
        <v>-2.3150619816067957E-2</v>
      </c>
      <c r="U31" s="564"/>
    </row>
    <row r="32" spans="1:23" x14ac:dyDescent="0.25">
      <c r="A32" s="3"/>
      <c r="B32" s="3"/>
      <c r="C32" s="3"/>
      <c r="D32" s="3"/>
      <c r="E32" s="3"/>
      <c r="F32" s="3"/>
      <c r="G32" s="3"/>
      <c r="I32" s="177" t="s">
        <v>60</v>
      </c>
      <c r="J32" s="555">
        <v>27119</v>
      </c>
      <c r="K32" s="556"/>
      <c r="L32" s="565">
        <v>269.42992400000003</v>
      </c>
      <c r="M32" s="566"/>
      <c r="N32" s="555">
        <v>24309</v>
      </c>
      <c r="O32" s="556"/>
      <c r="P32" s="565">
        <v>271</v>
      </c>
      <c r="Q32" s="566"/>
      <c r="R32" s="567">
        <v>0.11559504710189641</v>
      </c>
      <c r="S32" s="568"/>
      <c r="T32" s="569">
        <v>-5.7936383763836597E-3</v>
      </c>
      <c r="U32" s="570"/>
    </row>
    <row r="33" spans="1:21" x14ac:dyDescent="0.25">
      <c r="A33" s="25"/>
      <c r="B33" s="25"/>
      <c r="C33" s="25"/>
      <c r="D33" s="25"/>
      <c r="E33" s="25"/>
      <c r="F33" s="3"/>
      <c r="G33" s="3"/>
      <c r="I33" s="178" t="s">
        <v>61</v>
      </c>
      <c r="J33" s="548">
        <v>331511</v>
      </c>
      <c r="K33" s="549"/>
      <c r="L33" s="550">
        <v>5360.1530540000003</v>
      </c>
      <c r="M33" s="551"/>
      <c r="N33" s="548">
        <v>325555</v>
      </c>
      <c r="O33" s="549"/>
      <c r="P33" s="550">
        <v>5492</v>
      </c>
      <c r="Q33" s="551"/>
      <c r="R33" s="559">
        <v>1.8294911766061035E-2</v>
      </c>
      <c r="S33" s="560"/>
      <c r="T33" s="561">
        <v>-2.4007091405680928E-2</v>
      </c>
      <c r="U33" s="562"/>
    </row>
    <row r="34" spans="1:21" x14ac:dyDescent="0.25">
      <c r="A34" s="25"/>
      <c r="B34" s="25"/>
      <c r="C34" s="25"/>
      <c r="D34" s="25"/>
      <c r="E34" s="25"/>
      <c r="F34" s="3"/>
      <c r="G34" s="3"/>
      <c r="I34" s="177" t="s">
        <v>64</v>
      </c>
      <c r="J34" s="557">
        <v>276512</v>
      </c>
      <c r="K34" s="558"/>
      <c r="L34" s="571">
        <v>771.71307100000001</v>
      </c>
      <c r="M34" s="572"/>
      <c r="N34" s="557">
        <v>292802</v>
      </c>
      <c r="O34" s="558"/>
      <c r="P34" s="571">
        <v>812</v>
      </c>
      <c r="Q34" s="572"/>
      <c r="R34" s="573">
        <v>-5.563486588206365E-2</v>
      </c>
      <c r="S34" s="574"/>
      <c r="T34" s="563">
        <v>-4.9614444581280774E-2</v>
      </c>
      <c r="U34" s="564"/>
    </row>
    <row r="35" spans="1:21" ht="16.5" x14ac:dyDescent="0.25">
      <c r="A35" s="21"/>
      <c r="B35" s="21"/>
      <c r="C35" s="21"/>
      <c r="D35" s="21"/>
      <c r="E35" s="21"/>
      <c r="F35" s="21"/>
      <c r="G35" s="21"/>
      <c r="I35" s="178" t="s">
        <v>65</v>
      </c>
      <c r="J35" s="548">
        <v>608023</v>
      </c>
      <c r="K35" s="549"/>
      <c r="L35" s="550">
        <v>6131.8661249999996</v>
      </c>
      <c r="M35" s="551"/>
      <c r="N35" s="548">
        <v>618366</v>
      </c>
      <c r="O35" s="549"/>
      <c r="P35" s="550">
        <v>6304</v>
      </c>
      <c r="Q35" s="551"/>
      <c r="R35" s="559">
        <v>-1.6726340063975057E-2</v>
      </c>
      <c r="S35" s="560"/>
      <c r="T35" s="561">
        <v>-2.7305500475888395E-2</v>
      </c>
      <c r="U35" s="562"/>
    </row>
    <row r="36" spans="1:21" ht="16.5" x14ac:dyDescent="0.25">
      <c r="A36" s="21"/>
      <c r="B36" s="21"/>
      <c r="C36" s="21"/>
      <c r="D36" s="21"/>
      <c r="E36" s="21"/>
      <c r="F36" s="21"/>
      <c r="G36" s="21"/>
    </row>
    <row r="37" spans="1:21" x14ac:dyDescent="0.25">
      <c r="A37" s="20"/>
      <c r="B37" s="20"/>
      <c r="C37" s="20"/>
      <c r="D37" s="20"/>
      <c r="E37" s="20"/>
      <c r="F37" s="20"/>
      <c r="G37" s="20"/>
    </row>
    <row r="38" spans="1:21" x14ac:dyDescent="0.25">
      <c r="A38" s="3"/>
      <c r="B38" s="3"/>
      <c r="C38" s="3"/>
      <c r="D38" s="3"/>
      <c r="E38" s="3"/>
      <c r="F38" s="3"/>
      <c r="G38" s="3"/>
    </row>
    <row r="39" spans="1:21" x14ac:dyDescent="0.25">
      <c r="A39" s="26"/>
      <c r="B39" s="26"/>
      <c r="C39" s="26"/>
      <c r="D39" s="26"/>
      <c r="E39" s="26"/>
      <c r="F39" s="26"/>
      <c r="G39" s="26"/>
    </row>
    <row r="40" spans="1:21" x14ac:dyDescent="0.25">
      <c r="A40" s="27"/>
      <c r="B40" s="3"/>
      <c r="C40" s="3"/>
      <c r="D40" s="3"/>
      <c r="E40" s="3"/>
      <c r="F40" s="3"/>
      <c r="G40" s="3"/>
    </row>
    <row r="41" spans="1:21" x14ac:dyDescent="0.25">
      <c r="A41" s="28"/>
      <c r="B41" s="3"/>
      <c r="C41" s="3"/>
      <c r="D41" s="3"/>
      <c r="E41" s="3"/>
      <c r="F41" s="3"/>
      <c r="G41" s="3"/>
    </row>
    <row r="42" spans="1:21" x14ac:dyDescent="0.25">
      <c r="A42" s="28"/>
      <c r="B42" s="3"/>
      <c r="C42" s="3"/>
      <c r="D42" s="3"/>
      <c r="E42" s="3"/>
      <c r="F42" s="3"/>
      <c r="G42" s="3"/>
    </row>
    <row r="43" spans="1:21" x14ac:dyDescent="0.25">
      <c r="A43" s="28"/>
      <c r="B43" s="3"/>
      <c r="C43" s="3"/>
      <c r="D43" s="3"/>
      <c r="E43" s="3"/>
      <c r="F43" s="3"/>
      <c r="G43" s="3"/>
    </row>
    <row r="44" spans="1:21" x14ac:dyDescent="0.25">
      <c r="A44" s="28"/>
      <c r="B44" s="3"/>
      <c r="C44" s="3"/>
      <c r="D44" s="3"/>
      <c r="E44" s="3"/>
      <c r="F44" s="3"/>
      <c r="G44" s="3"/>
    </row>
    <row r="45" spans="1:21" x14ac:dyDescent="0.25">
      <c r="A45" s="28"/>
      <c r="B45" s="3"/>
      <c r="C45" s="3"/>
      <c r="D45" s="3"/>
      <c r="E45" s="3"/>
      <c r="F45" s="3"/>
      <c r="G45" s="3"/>
    </row>
    <row r="46" spans="1:21" x14ac:dyDescent="0.25">
      <c r="A46" s="28"/>
      <c r="B46" s="3"/>
      <c r="C46" s="3"/>
      <c r="D46" s="3"/>
      <c r="E46" s="3"/>
      <c r="F46" s="3"/>
      <c r="G46" s="3"/>
    </row>
    <row r="47" spans="1:21" x14ac:dyDescent="0.25">
      <c r="A47" s="28"/>
      <c r="B47" s="3"/>
      <c r="C47" s="3"/>
      <c r="D47" s="3"/>
      <c r="E47" s="3"/>
      <c r="F47" s="3"/>
      <c r="G47" s="3"/>
    </row>
    <row r="48" spans="1:21" x14ac:dyDescent="0.25">
      <c r="A48" s="28"/>
      <c r="B48" s="3"/>
      <c r="C48" s="3"/>
      <c r="D48" s="3"/>
      <c r="E48" s="3"/>
      <c r="F48" s="3"/>
      <c r="G48" s="3"/>
    </row>
    <row r="49" spans="1:7" x14ac:dyDescent="0.25">
      <c r="A49" s="28"/>
      <c r="B49" s="3"/>
      <c r="C49" s="3"/>
      <c r="D49" s="3"/>
      <c r="E49" s="3"/>
      <c r="F49" s="3"/>
      <c r="G49" s="3"/>
    </row>
    <row r="50" spans="1:7" x14ac:dyDescent="0.25">
      <c r="A50" s="28"/>
      <c r="B50" s="3"/>
      <c r="C50" s="3"/>
      <c r="D50" s="3"/>
      <c r="E50" s="3"/>
      <c r="F50" s="3"/>
      <c r="G50" s="3"/>
    </row>
    <row r="51" spans="1:7" x14ac:dyDescent="0.25">
      <c r="A51" s="28"/>
      <c r="B51" s="3"/>
      <c r="C51" s="3"/>
      <c r="D51" s="3"/>
      <c r="E51" s="3"/>
      <c r="F51" s="3"/>
      <c r="G51" s="3"/>
    </row>
    <row r="52" spans="1:7" x14ac:dyDescent="0.25">
      <c r="A52" s="28"/>
      <c r="B52" s="3"/>
      <c r="C52" s="3"/>
      <c r="D52" s="3"/>
      <c r="E52" s="3"/>
      <c r="F52" s="3"/>
      <c r="G52" s="3"/>
    </row>
    <row r="53" spans="1:7" x14ac:dyDescent="0.25">
      <c r="A53" s="28"/>
      <c r="B53" s="3"/>
      <c r="C53" s="3"/>
      <c r="D53" s="3"/>
      <c r="E53" s="3"/>
      <c r="F53" s="3"/>
      <c r="G53" s="3"/>
    </row>
    <row r="54" spans="1:7" x14ac:dyDescent="0.25">
      <c r="A54" s="28"/>
      <c r="B54" s="3"/>
      <c r="C54" s="3"/>
      <c r="D54" s="3"/>
      <c r="E54" s="3"/>
      <c r="F54" s="3"/>
      <c r="G54" s="3"/>
    </row>
    <row r="55" spans="1:7" x14ac:dyDescent="0.25">
      <c r="A55" s="27"/>
      <c r="B55" s="3"/>
      <c r="C55" s="3"/>
      <c r="D55" s="3"/>
      <c r="E55" s="20"/>
      <c r="F55" s="20"/>
      <c r="G55" s="20"/>
    </row>
    <row r="56" spans="1:7" x14ac:dyDescent="0.25">
      <c r="A56" s="28"/>
      <c r="B56" s="3"/>
      <c r="C56" s="3"/>
      <c r="D56" s="3"/>
      <c r="E56" s="20"/>
      <c r="F56" s="20"/>
      <c r="G56" s="20"/>
    </row>
    <row r="57" spans="1:7" x14ac:dyDescent="0.25">
      <c r="A57" s="28"/>
      <c r="B57" s="3"/>
      <c r="C57" s="3"/>
      <c r="D57" s="3"/>
      <c r="E57" s="20"/>
      <c r="F57" s="20"/>
      <c r="G57" s="20"/>
    </row>
    <row r="58" spans="1:7" x14ac:dyDescent="0.25">
      <c r="A58" s="28"/>
      <c r="B58" s="3"/>
      <c r="C58" s="3"/>
      <c r="D58" s="3"/>
      <c r="E58" s="20"/>
      <c r="F58" s="20"/>
      <c r="G58" s="20"/>
    </row>
    <row r="59" spans="1:7" x14ac:dyDescent="0.25">
      <c r="A59" s="28"/>
      <c r="B59" s="3"/>
      <c r="C59" s="3"/>
      <c r="D59" s="3"/>
      <c r="E59" s="20"/>
      <c r="F59" s="20"/>
      <c r="G59" s="20"/>
    </row>
    <row r="60" spans="1:7" x14ac:dyDescent="0.25">
      <c r="A60" s="28"/>
      <c r="B60" s="3"/>
      <c r="C60" s="3"/>
      <c r="D60" s="3"/>
      <c r="E60" s="20"/>
      <c r="F60" s="20"/>
      <c r="G60" s="20"/>
    </row>
    <row r="61" spans="1:7" x14ac:dyDescent="0.25">
      <c r="A61" s="27"/>
      <c r="B61" s="3"/>
      <c r="C61" s="3"/>
      <c r="D61" s="3"/>
      <c r="E61" s="3"/>
      <c r="F61" s="3"/>
      <c r="G61" s="3"/>
    </row>
    <row r="62" spans="1:7" x14ac:dyDescent="0.25">
      <c r="A62" s="29"/>
      <c r="B62" s="3"/>
      <c r="C62" s="3"/>
      <c r="D62" s="3"/>
      <c r="E62" s="3"/>
      <c r="F62" s="3"/>
      <c r="G62" s="3"/>
    </row>
    <row r="63" spans="1:7" x14ac:dyDescent="0.25">
      <c r="A63" s="29"/>
      <c r="B63" s="3"/>
      <c r="C63" s="3"/>
      <c r="D63" s="3"/>
      <c r="E63" s="3"/>
      <c r="F63" s="3"/>
      <c r="G63" s="3"/>
    </row>
    <row r="64" spans="1:7" x14ac:dyDescent="0.25">
      <c r="A64" s="3"/>
      <c r="B64" s="3"/>
      <c r="C64" s="3"/>
      <c r="D64" s="3"/>
      <c r="E64" s="3"/>
      <c r="F64" s="3"/>
      <c r="G64" s="3"/>
    </row>
    <row r="65" spans="1:7" x14ac:dyDescent="0.25">
      <c r="A65" s="3"/>
      <c r="B65" s="3"/>
      <c r="C65" s="3"/>
      <c r="D65" s="3"/>
      <c r="E65" s="3"/>
      <c r="F65" s="3"/>
      <c r="G65" s="3"/>
    </row>
    <row r="66" spans="1:7" x14ac:dyDescent="0.25">
      <c r="A66" s="3"/>
      <c r="B66" s="3"/>
      <c r="C66" s="3"/>
      <c r="D66" s="3"/>
      <c r="E66" s="3"/>
      <c r="F66" s="3"/>
      <c r="G66" s="3"/>
    </row>
  </sheetData>
  <mergeCells count="88">
    <mergeCell ref="R35:S35"/>
    <mergeCell ref="T35:U35"/>
    <mergeCell ref="L34:M34"/>
    <mergeCell ref="N34:O34"/>
    <mergeCell ref="P34:Q34"/>
    <mergeCell ref="R34:S34"/>
    <mergeCell ref="T34:U34"/>
    <mergeCell ref="L33:M33"/>
    <mergeCell ref="N33:O33"/>
    <mergeCell ref="P33:Q33"/>
    <mergeCell ref="L35:M35"/>
    <mergeCell ref="N35:O35"/>
    <mergeCell ref="P35:Q35"/>
    <mergeCell ref="L32:M32"/>
    <mergeCell ref="N32:O32"/>
    <mergeCell ref="P32:Q32"/>
    <mergeCell ref="R32:S32"/>
    <mergeCell ref="T32:U32"/>
    <mergeCell ref="N31:O31"/>
    <mergeCell ref="P31:Q31"/>
    <mergeCell ref="R33:S33"/>
    <mergeCell ref="T33:U33"/>
    <mergeCell ref="R31:S31"/>
    <mergeCell ref="T31:U31"/>
    <mergeCell ref="T29:U29"/>
    <mergeCell ref="L30:M30"/>
    <mergeCell ref="J35:K35"/>
    <mergeCell ref="L25:M25"/>
    <mergeCell ref="N25:O25"/>
    <mergeCell ref="P25:Q25"/>
    <mergeCell ref="R25:S25"/>
    <mergeCell ref="L27:M27"/>
    <mergeCell ref="N27:O27"/>
    <mergeCell ref="P27:Q27"/>
    <mergeCell ref="R27:S27"/>
    <mergeCell ref="L29:M29"/>
    <mergeCell ref="N29:O29"/>
    <mergeCell ref="P29:Q29"/>
    <mergeCell ref="R29:S29"/>
    <mergeCell ref="L31:M31"/>
    <mergeCell ref="P26:Q26"/>
    <mergeCell ref="R26:S26"/>
    <mergeCell ref="T26:U26"/>
    <mergeCell ref="L28:M28"/>
    <mergeCell ref="N28:O28"/>
    <mergeCell ref="P28:Q28"/>
    <mergeCell ref="R28:S28"/>
    <mergeCell ref="T28:U28"/>
    <mergeCell ref="T27:U27"/>
    <mergeCell ref="J32:K32"/>
    <mergeCell ref="J33:K33"/>
    <mergeCell ref="J34:K34"/>
    <mergeCell ref="J25:K25"/>
    <mergeCell ref="J26:K26"/>
    <mergeCell ref="J27:K27"/>
    <mergeCell ref="J28:K28"/>
    <mergeCell ref="J29:K29"/>
    <mergeCell ref="J30:K30"/>
    <mergeCell ref="J31:K31"/>
    <mergeCell ref="N30:O30"/>
    <mergeCell ref="P30:Q30"/>
    <mergeCell ref="P1:W1"/>
    <mergeCell ref="P2:W2"/>
    <mergeCell ref="R23:U23"/>
    <mergeCell ref="N23:Q23"/>
    <mergeCell ref="I20:W20"/>
    <mergeCell ref="I21:W21"/>
    <mergeCell ref="I23:I24"/>
    <mergeCell ref="J24:K24"/>
    <mergeCell ref="J23:M23"/>
    <mergeCell ref="R30:S30"/>
    <mergeCell ref="T30:U30"/>
    <mergeCell ref="T25:U25"/>
    <mergeCell ref="L26:M26"/>
    <mergeCell ref="N26:O26"/>
    <mergeCell ref="L24:M24"/>
    <mergeCell ref="N24:O24"/>
    <mergeCell ref="P24:Q24"/>
    <mergeCell ref="R24:S24"/>
    <mergeCell ref="T24:U24"/>
    <mergeCell ref="A4:A6"/>
    <mergeCell ref="I1:M1"/>
    <mergeCell ref="I2:M2"/>
    <mergeCell ref="I3:M3"/>
    <mergeCell ref="B6:F6"/>
    <mergeCell ref="A1:G1"/>
    <mergeCell ref="A2:G2"/>
    <mergeCell ref="B4:G4"/>
  </mergeCells>
  <pageMargins left="0.7" right="0.7" top="0.75" bottom="0.75" header="0.3" footer="0.3"/>
  <pageSetup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17"/>
  <sheetViews>
    <sheetView workbookViewId="0">
      <selection activeCell="J23" sqref="J23"/>
    </sheetView>
  </sheetViews>
  <sheetFormatPr defaultRowHeight="15" x14ac:dyDescent="0.25"/>
  <cols>
    <col min="1" max="1" width="37.85546875" style="115" customWidth="1"/>
    <col min="2" max="3" width="9.140625" style="115"/>
    <col min="4" max="4" width="15.42578125" style="115" bestFit="1" customWidth="1"/>
    <col min="5" max="5" width="5" style="115" bestFit="1" customWidth="1"/>
    <col min="6" max="6" width="11.42578125" style="115" bestFit="1" customWidth="1"/>
    <col min="7" max="16384" width="9.140625" style="115"/>
  </cols>
  <sheetData>
    <row r="1" spans="1:6" ht="15.75" x14ac:dyDescent="0.25">
      <c r="A1" s="480" t="s">
        <v>181</v>
      </c>
      <c r="B1" s="480"/>
      <c r="C1" s="480"/>
      <c r="D1" s="480"/>
      <c r="E1" s="480"/>
      <c r="F1" s="480"/>
    </row>
    <row r="2" spans="1:6" ht="15.75" x14ac:dyDescent="0.25">
      <c r="A2" s="480" t="s">
        <v>172</v>
      </c>
      <c r="B2" s="480"/>
      <c r="C2" s="480"/>
      <c r="D2" s="480"/>
      <c r="E2" s="480"/>
      <c r="F2" s="480"/>
    </row>
    <row r="3" spans="1:6" ht="15.75" thickBot="1" x14ac:dyDescent="0.3">
      <c r="A3" s="521" t="s">
        <v>154</v>
      </c>
      <c r="B3" s="521"/>
      <c r="C3" s="521"/>
      <c r="D3" s="521"/>
      <c r="E3" s="521"/>
      <c r="F3" s="521"/>
    </row>
    <row r="4" spans="1:6" ht="16.5" thickTop="1" x14ac:dyDescent="0.25">
      <c r="A4" s="232"/>
      <c r="B4" s="232"/>
      <c r="C4" s="520"/>
      <c r="D4" s="520"/>
      <c r="E4" s="232"/>
      <c r="F4" s="232"/>
    </row>
    <row r="5" spans="1:6" ht="15.75" thickBot="1" x14ac:dyDescent="0.3">
      <c r="A5" s="236" t="s">
        <v>155</v>
      </c>
      <c r="B5" s="237"/>
      <c r="C5" s="522">
        <v>2015</v>
      </c>
      <c r="D5" s="522"/>
      <c r="E5" s="236"/>
      <c r="F5" s="233" t="s">
        <v>29</v>
      </c>
    </row>
    <row r="6" spans="1:6" ht="15.75" thickTop="1" x14ac:dyDescent="0.25">
      <c r="A6" s="234" t="s">
        <v>174</v>
      </c>
      <c r="B6" s="523" t="s">
        <v>156</v>
      </c>
      <c r="C6" s="523"/>
      <c r="D6" s="244">
        <f>[3]F!$T$29/1000</f>
        <v>1317815.4779999999</v>
      </c>
      <c r="E6" s="238"/>
      <c r="F6" s="245">
        <f>D6/$D$6</f>
        <v>1</v>
      </c>
    </row>
    <row r="7" spans="1:6" x14ac:dyDescent="0.25">
      <c r="A7" s="234" t="s">
        <v>175</v>
      </c>
      <c r="B7" s="519" t="s">
        <v>156</v>
      </c>
      <c r="C7" s="519"/>
      <c r="D7" s="244">
        <v>976614.36699999997</v>
      </c>
      <c r="E7" s="238"/>
      <c r="F7" s="245">
        <f t="shared" ref="F7:F15" si="0">D7/$D$6</f>
        <v>0.74108582218367303</v>
      </c>
    </row>
    <row r="8" spans="1:6" x14ac:dyDescent="0.25">
      <c r="A8" s="234" t="s">
        <v>162</v>
      </c>
      <c r="B8" s="519"/>
      <c r="C8" s="519"/>
      <c r="D8" s="244">
        <v>12885.596</v>
      </c>
      <c r="E8" s="238"/>
      <c r="F8" s="245">
        <f t="shared" si="0"/>
        <v>9.7779971590225938E-3</v>
      </c>
    </row>
    <row r="9" spans="1:6" x14ac:dyDescent="0.25">
      <c r="A9" s="234" t="s">
        <v>163</v>
      </c>
      <c r="B9" s="519"/>
      <c r="C9" s="519"/>
      <c r="D9" s="244">
        <v>3897.8359999999998</v>
      </c>
      <c r="E9" s="238"/>
      <c r="F9" s="245">
        <f t="shared" si="0"/>
        <v>2.9578010465589632E-3</v>
      </c>
    </row>
    <row r="10" spans="1:6" x14ac:dyDescent="0.25">
      <c r="A10" s="234" t="s">
        <v>176</v>
      </c>
      <c r="B10" s="519"/>
      <c r="C10" s="519"/>
      <c r="D10" s="244">
        <v>23090.402999999998</v>
      </c>
      <c r="E10" s="238"/>
      <c r="F10" s="245">
        <f t="shared" ref="F10" si="1">D10/$D$6</f>
        <v>1.7521726968212161E-2</v>
      </c>
    </row>
    <row r="11" spans="1:6" x14ac:dyDescent="0.25">
      <c r="A11" s="234" t="s">
        <v>160</v>
      </c>
      <c r="B11" s="519"/>
      <c r="C11" s="519"/>
      <c r="D11" s="244">
        <v>70271.153000000006</v>
      </c>
      <c r="E11" s="238"/>
      <c r="F11" s="245">
        <f t="shared" si="0"/>
        <v>5.3323969989067022E-2</v>
      </c>
    </row>
    <row r="12" spans="1:6" x14ac:dyDescent="0.25">
      <c r="A12" s="234" t="s">
        <v>173</v>
      </c>
      <c r="B12" s="240"/>
      <c r="C12" s="239"/>
      <c r="D12" s="244">
        <v>15128.027</v>
      </c>
      <c r="E12" s="12"/>
      <c r="F12" s="245">
        <f>D12/$D$6</f>
        <v>1.1479624615548795E-2</v>
      </c>
    </row>
    <row r="13" spans="1:6" x14ac:dyDescent="0.25">
      <c r="A13" s="234" t="s">
        <v>177</v>
      </c>
      <c r="B13" s="519"/>
      <c r="C13" s="519"/>
      <c r="D13" s="244">
        <v>2027.8889999999999</v>
      </c>
      <c r="E13" s="238"/>
      <c r="F13" s="245">
        <f t="shared" si="0"/>
        <v>1.5388262119046079E-3</v>
      </c>
    </row>
    <row r="14" spans="1:6" x14ac:dyDescent="0.25">
      <c r="A14" s="234" t="s">
        <v>178</v>
      </c>
      <c r="B14" s="240"/>
      <c r="C14" s="243"/>
      <c r="D14" s="244">
        <v>4331.5420000000004</v>
      </c>
      <c r="E14" s="12"/>
      <c r="F14" s="245">
        <f t="shared" si="0"/>
        <v>3.2869108553602836E-3</v>
      </c>
    </row>
    <row r="15" spans="1:6" x14ac:dyDescent="0.25">
      <c r="A15" s="234" t="s">
        <v>179</v>
      </c>
      <c r="B15" s="240"/>
      <c r="C15" s="243"/>
      <c r="D15" s="244">
        <f>14744162/1000</f>
        <v>14744.162</v>
      </c>
      <c r="E15" s="12"/>
      <c r="F15" s="245">
        <f t="shared" si="0"/>
        <v>1.1188335731476363E-2</v>
      </c>
    </row>
    <row r="16" spans="1:6" ht="15.75" thickBot="1" x14ac:dyDescent="0.3">
      <c r="A16" s="235" t="s">
        <v>170</v>
      </c>
      <c r="B16" s="242"/>
      <c r="C16" s="247"/>
      <c r="D16" s="247">
        <f>D6-SUM(D7:D15)</f>
        <v>194824.50300000003</v>
      </c>
      <c r="E16" s="241"/>
      <c r="F16" s="246">
        <f>D16/D6</f>
        <v>0.1478389852391763</v>
      </c>
    </row>
    <row r="17" ht="15.75" thickTop="1" x14ac:dyDescent="0.25"/>
  </sheetData>
  <mergeCells count="12">
    <mergeCell ref="B7:C7"/>
    <mergeCell ref="B8:C8"/>
    <mergeCell ref="B9:C9"/>
    <mergeCell ref="B11:C11"/>
    <mergeCell ref="B13:C13"/>
    <mergeCell ref="B10:C10"/>
    <mergeCell ref="B6:C6"/>
    <mergeCell ref="A1:F1"/>
    <mergeCell ref="A2:F2"/>
    <mergeCell ref="A3:F3"/>
    <mergeCell ref="C4:D4"/>
    <mergeCell ref="C5:D5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Q37"/>
  <sheetViews>
    <sheetView workbookViewId="0">
      <selection activeCell="J7" sqref="J7:J29"/>
    </sheetView>
  </sheetViews>
  <sheetFormatPr defaultRowHeight="15" x14ac:dyDescent="0.25"/>
  <cols>
    <col min="1" max="1" width="11.28515625" style="2" customWidth="1"/>
    <col min="2" max="2" width="5.7109375" style="2" customWidth="1"/>
    <col min="3" max="3" width="9.5703125" style="2" customWidth="1"/>
    <col min="4" max="4" width="1.42578125" style="2" customWidth="1"/>
    <col min="5" max="9" width="11.7109375" style="2" customWidth="1"/>
    <col min="10" max="10" width="13.7109375" style="2" customWidth="1"/>
    <col min="11" max="15" width="9.140625" style="2"/>
    <col min="16" max="16" width="11" style="2" customWidth="1"/>
    <col min="17" max="16384" width="9.140625" style="2"/>
  </cols>
  <sheetData>
    <row r="1" spans="1:10" ht="15.75" x14ac:dyDescent="0.25">
      <c r="A1" s="480" t="s">
        <v>182</v>
      </c>
      <c r="B1" s="480"/>
      <c r="C1" s="480"/>
      <c r="D1" s="480"/>
      <c r="E1" s="480"/>
      <c r="F1" s="480"/>
      <c r="G1" s="480"/>
      <c r="H1" s="480"/>
      <c r="I1" s="480"/>
      <c r="J1" s="480"/>
    </row>
    <row r="2" spans="1:10" ht="15.75" x14ac:dyDescent="0.25">
      <c r="A2" s="480" t="s">
        <v>105</v>
      </c>
      <c r="B2" s="480"/>
      <c r="C2" s="480"/>
      <c r="D2" s="480"/>
      <c r="E2" s="480"/>
      <c r="F2" s="480"/>
      <c r="G2" s="480"/>
      <c r="H2" s="480"/>
      <c r="I2" s="480"/>
      <c r="J2" s="480"/>
    </row>
    <row r="3" spans="1:10" x14ac:dyDescent="0.25">
      <c r="A3" s="575" t="s">
        <v>26</v>
      </c>
      <c r="B3" s="575"/>
      <c r="C3" s="575"/>
      <c r="D3" s="575"/>
      <c r="E3" s="575"/>
      <c r="F3" s="575"/>
      <c r="G3" s="575"/>
      <c r="H3" s="575"/>
      <c r="I3" s="575"/>
      <c r="J3" s="575"/>
    </row>
    <row r="4" spans="1:10" ht="7.5" customHeight="1" x14ac:dyDescent="0.25">
      <c r="A4" s="581"/>
      <c r="B4" s="581"/>
      <c r="C4" s="581"/>
      <c r="D4" s="581"/>
      <c r="E4" s="581"/>
      <c r="F4" s="581"/>
      <c r="G4" s="581"/>
      <c r="H4" s="581"/>
      <c r="I4" s="581"/>
    </row>
    <row r="5" spans="1:10" ht="34.5" customHeight="1" x14ac:dyDescent="0.25">
      <c r="A5" s="582" t="s">
        <v>66</v>
      </c>
      <c r="B5" s="582"/>
      <c r="C5" s="582"/>
      <c r="D5" s="582"/>
      <c r="E5" s="80" t="s">
        <v>51</v>
      </c>
      <c r="F5" s="80" t="s">
        <v>67</v>
      </c>
      <c r="G5" s="80" t="s">
        <v>30</v>
      </c>
      <c r="H5" s="80" t="s">
        <v>69</v>
      </c>
      <c r="I5" s="80" t="s">
        <v>89</v>
      </c>
      <c r="J5" s="252" t="s">
        <v>127</v>
      </c>
    </row>
    <row r="6" spans="1:10" x14ac:dyDescent="0.25">
      <c r="A6" s="583" t="s">
        <v>98</v>
      </c>
      <c r="B6" s="583"/>
      <c r="C6" s="583"/>
      <c r="D6" s="583"/>
      <c r="E6" s="3"/>
      <c r="F6" s="3"/>
      <c r="G6" s="3"/>
      <c r="H6" s="3"/>
      <c r="I6" s="3"/>
    </row>
    <row r="7" spans="1:10" x14ac:dyDescent="0.25">
      <c r="A7" s="3"/>
      <c r="B7" s="48" t="s">
        <v>68</v>
      </c>
      <c r="C7" s="28"/>
      <c r="D7" s="28"/>
      <c r="E7" s="40">
        <f>'[2]Table 6'!B6</f>
        <v>295</v>
      </c>
      <c r="F7" s="65">
        <f>'[2]Table 6'!C6/1000000</f>
        <v>-264.47290800000002</v>
      </c>
      <c r="G7" s="65">
        <f>'[2]Table 6'!D6/1000000</f>
        <v>19.649324</v>
      </c>
      <c r="H7" s="65">
        <f>'[2]Table 6'!E6/1000000</f>
        <v>14.611345</v>
      </c>
      <c r="I7" s="65">
        <f>'[2]Table 6'!F6/1000000</f>
        <v>1.0286999999999999</v>
      </c>
      <c r="J7" s="179">
        <v>5.4847E-2</v>
      </c>
    </row>
    <row r="8" spans="1:10" x14ac:dyDescent="0.25">
      <c r="A8" s="78">
        <v>0</v>
      </c>
      <c r="B8" s="48" t="s">
        <v>94</v>
      </c>
      <c r="C8" s="79">
        <v>5000</v>
      </c>
      <c r="D8" s="28"/>
      <c r="E8" s="40">
        <f>'[2]Table 6'!B7</f>
        <v>2437</v>
      </c>
      <c r="F8" s="65">
        <f>'[2]Table 6'!C7/1000000</f>
        <v>6.7202520000000003</v>
      </c>
      <c r="G8" s="65">
        <f>'[2]Table 6'!D7/1000000</f>
        <v>41.124994000000001</v>
      </c>
      <c r="H8" s="65">
        <f>'[2]Table 6'!E7/1000000</f>
        <v>36.775682000000003</v>
      </c>
      <c r="I8" s="65">
        <f>'[2]Table 6'!F7/1000000</f>
        <v>2.1996959999999999</v>
      </c>
      <c r="J8" s="179">
        <v>8.3960000000000007E-3</v>
      </c>
    </row>
    <row r="9" spans="1:10" x14ac:dyDescent="0.25">
      <c r="A9" s="78">
        <v>5000</v>
      </c>
      <c r="B9" s="48" t="s">
        <v>94</v>
      </c>
      <c r="C9" s="79">
        <v>10000</v>
      </c>
      <c r="D9" s="28"/>
      <c r="E9" s="40">
        <f>'[2]Table 6'!B8</f>
        <v>4014</v>
      </c>
      <c r="F9" s="65">
        <f>'[2]Table 6'!C8/1000000</f>
        <v>30.046662999999999</v>
      </c>
      <c r="G9" s="65">
        <f>'[2]Table 6'!D8/1000000</f>
        <v>20.456140999999999</v>
      </c>
      <c r="H9" s="65">
        <f>'[2]Table 6'!E8/1000000</f>
        <v>11.823807</v>
      </c>
      <c r="I9" s="65">
        <f>'[2]Table 6'!F8/1000000</f>
        <v>0.282526</v>
      </c>
      <c r="J9" s="179">
        <v>2.9093999999999998E-2</v>
      </c>
    </row>
    <row r="10" spans="1:10" x14ac:dyDescent="0.25">
      <c r="A10" s="78">
        <v>10000</v>
      </c>
      <c r="B10" s="48" t="s">
        <v>94</v>
      </c>
      <c r="C10" s="79">
        <v>20000</v>
      </c>
      <c r="D10" s="28"/>
      <c r="E10" s="40">
        <f>'[2]Table 6'!B9</f>
        <v>7618</v>
      </c>
      <c r="F10" s="65">
        <f>'[2]Table 6'!C9/1000000</f>
        <v>113.68378300000001</v>
      </c>
      <c r="G10" s="65">
        <f>'[2]Table 6'!D9/1000000</f>
        <v>66.910632000000007</v>
      </c>
      <c r="H10" s="65">
        <f>'[2]Table 6'!E9/1000000</f>
        <v>48.536392999999997</v>
      </c>
      <c r="I10" s="65">
        <f>'[2]Table 6'!F9/1000000</f>
        <v>1.7640899999999999</v>
      </c>
      <c r="J10" s="179">
        <v>9.2660000000000006E-2</v>
      </c>
    </row>
    <row r="11" spans="1:10" x14ac:dyDescent="0.25">
      <c r="A11" s="78">
        <v>20000</v>
      </c>
      <c r="B11" s="48" t="s">
        <v>94</v>
      </c>
      <c r="C11" s="79">
        <v>30000</v>
      </c>
      <c r="D11" s="28"/>
      <c r="E11" s="40">
        <f>'[2]Table 6'!B10</f>
        <v>6271</v>
      </c>
      <c r="F11" s="65">
        <f>'[2]Table 6'!C10/1000000</f>
        <v>155.44079199999999</v>
      </c>
      <c r="G11" s="65">
        <f>'[2]Table 6'!D10/1000000</f>
        <v>81.632758999999993</v>
      </c>
      <c r="H11" s="65">
        <f>'[2]Table 6'!E10/1000000</f>
        <v>65.041726999999995</v>
      </c>
      <c r="I11" s="65">
        <f>'[2]Table 6'!F10/1000000</f>
        <v>2.862384</v>
      </c>
      <c r="J11" s="179">
        <v>0.26610800000000001</v>
      </c>
    </row>
    <row r="12" spans="1:10" x14ac:dyDescent="0.25">
      <c r="A12" s="78">
        <v>30000</v>
      </c>
      <c r="B12" s="48" t="s">
        <v>94</v>
      </c>
      <c r="C12" s="79">
        <v>40000</v>
      </c>
      <c r="D12" s="28"/>
      <c r="E12" s="40">
        <f>'[2]Table 6'!B11</f>
        <v>4874</v>
      </c>
      <c r="F12" s="65">
        <f>'[2]Table 6'!C11/1000000</f>
        <v>169.54668699999999</v>
      </c>
      <c r="G12" s="65">
        <f>'[2]Table 6'!D11/1000000</f>
        <v>80.110707000000005</v>
      </c>
      <c r="H12" s="65">
        <f>'[2]Table 6'!E11/1000000</f>
        <v>65.545208000000002</v>
      </c>
      <c r="I12" s="65">
        <f>'[2]Table 6'!F11/1000000</f>
        <v>3.121753</v>
      </c>
      <c r="J12" s="179">
        <v>7.2447999999999999E-2</v>
      </c>
    </row>
    <row r="13" spans="1:10" x14ac:dyDescent="0.25">
      <c r="A13" s="78">
        <v>40000</v>
      </c>
      <c r="B13" s="48" t="s">
        <v>94</v>
      </c>
      <c r="C13" s="79">
        <v>50000</v>
      </c>
      <c r="D13" s="28"/>
      <c r="E13" s="40">
        <f>'[2]Table 6'!B12</f>
        <v>3814</v>
      </c>
      <c r="F13" s="65">
        <f>'[2]Table 6'!C12/1000000</f>
        <v>170.80074400000001</v>
      </c>
      <c r="G13" s="65">
        <f>'[2]Table 6'!D12/1000000</f>
        <v>75.502347</v>
      </c>
      <c r="H13" s="65">
        <f>'[2]Table 6'!E12/1000000</f>
        <v>61.809184999999999</v>
      </c>
      <c r="I13" s="65">
        <f>'[2]Table 6'!F12/1000000</f>
        <v>3.074716</v>
      </c>
      <c r="J13" s="179">
        <v>0.25466699999999998</v>
      </c>
    </row>
    <row r="14" spans="1:10" x14ac:dyDescent="0.25">
      <c r="A14" s="78">
        <v>50000</v>
      </c>
      <c r="B14" s="48" t="s">
        <v>94</v>
      </c>
      <c r="C14" s="79">
        <v>75000</v>
      </c>
      <c r="D14" s="28"/>
      <c r="E14" s="40">
        <f>'[2]Table 6'!B13</f>
        <v>6991</v>
      </c>
      <c r="F14" s="65">
        <f>'[2]Table 6'!C13/1000000</f>
        <v>431.27928900000001</v>
      </c>
      <c r="G14" s="65">
        <f>'[2]Table 6'!D13/1000000</f>
        <v>169.23146199999999</v>
      </c>
      <c r="H14" s="65">
        <f>'[2]Table 6'!E13/1000000</f>
        <v>141.505729</v>
      </c>
      <c r="I14" s="65">
        <f>'[2]Table 6'!F13/1000000</f>
        <v>7.497185</v>
      </c>
      <c r="J14" s="179">
        <v>0.22445300000000001</v>
      </c>
    </row>
    <row r="15" spans="1:10" x14ac:dyDescent="0.25">
      <c r="A15" s="78">
        <v>75000</v>
      </c>
      <c r="B15" s="48" t="s">
        <v>94</v>
      </c>
      <c r="C15" s="79">
        <v>100000</v>
      </c>
      <c r="D15" s="28"/>
      <c r="E15" s="40">
        <f>'[2]Table 6'!B14</f>
        <v>4758</v>
      </c>
      <c r="F15" s="65">
        <f>'[2]Table 6'!C14/1000000</f>
        <v>413.655846</v>
      </c>
      <c r="G15" s="65">
        <f>'[2]Table 6'!D14/1000000</f>
        <v>159.611818</v>
      </c>
      <c r="H15" s="65">
        <f>'[2]Table 6'!E14/1000000</f>
        <v>134.64941300000001</v>
      </c>
      <c r="I15" s="65">
        <f>'[2]Table 6'!F14/1000000</f>
        <v>7.7736700000000001</v>
      </c>
      <c r="J15" s="179">
        <v>0.26845200000000002</v>
      </c>
    </row>
    <row r="16" spans="1:10" x14ac:dyDescent="0.25">
      <c r="A16" s="78">
        <v>100000</v>
      </c>
      <c r="B16" s="48" t="s">
        <v>94</v>
      </c>
      <c r="C16" s="79">
        <v>150000</v>
      </c>
      <c r="D16" s="28"/>
      <c r="E16" s="40">
        <f>'[2]Table 6'!B15</f>
        <v>5638</v>
      </c>
      <c r="F16" s="65">
        <f>'[2]Table 6'!C15/1000000</f>
        <v>687.06965700000001</v>
      </c>
      <c r="G16" s="65">
        <f>'[2]Table 6'!D15/1000000</f>
        <v>234.40704400000001</v>
      </c>
      <c r="H16" s="65">
        <f>'[2]Table 6'!E15/1000000</f>
        <v>202.20036999999999</v>
      </c>
      <c r="I16" s="65">
        <f>'[2]Table 6'!F15/1000000</f>
        <v>12.318021999999999</v>
      </c>
      <c r="J16" s="179">
        <v>0.32916200000000001</v>
      </c>
    </row>
    <row r="17" spans="1:17" x14ac:dyDescent="0.25">
      <c r="A17" s="78">
        <v>150000</v>
      </c>
      <c r="B17" s="48" t="s">
        <v>94</v>
      </c>
      <c r="C17" s="79">
        <v>200000</v>
      </c>
      <c r="D17" s="28"/>
      <c r="E17" s="40">
        <f>'[2]Table 6'!B16</f>
        <v>3059</v>
      </c>
      <c r="F17" s="65">
        <f>'[2]Table 6'!C16/1000000</f>
        <v>528.13490000000002</v>
      </c>
      <c r="G17" s="65">
        <f>'[2]Table 6'!D16/1000000</f>
        <v>165.258827</v>
      </c>
      <c r="H17" s="65">
        <f>'[2]Table 6'!E16/1000000</f>
        <v>143.954466</v>
      </c>
      <c r="I17" s="65">
        <f>'[2]Table 6'!F16/1000000</f>
        <v>9.2671919999999997</v>
      </c>
      <c r="J17" s="179">
        <v>0.28822199999999998</v>
      </c>
    </row>
    <row r="18" spans="1:17" x14ac:dyDescent="0.25">
      <c r="A18" s="78">
        <v>200000</v>
      </c>
      <c r="B18" s="48" t="s">
        <v>94</v>
      </c>
      <c r="C18" s="79">
        <v>300000</v>
      </c>
      <c r="D18" s="28"/>
      <c r="E18" s="40">
        <f>'[2]Table 6'!B17</f>
        <v>2941</v>
      </c>
      <c r="F18" s="65">
        <f>'[2]Table 6'!C17/1000000</f>
        <v>711.85285899999997</v>
      </c>
      <c r="G18" s="65">
        <f>'[2]Table 6'!D17/1000000</f>
        <v>183.99431000000001</v>
      </c>
      <c r="H18" s="65">
        <f>'[2]Table 6'!E17/1000000</f>
        <v>169.96546699999999</v>
      </c>
      <c r="I18" s="65">
        <f>'[2]Table 6'!F17/1000000</f>
        <v>11.510176</v>
      </c>
      <c r="J18" s="179">
        <v>0.481213</v>
      </c>
    </row>
    <row r="19" spans="1:17" x14ac:dyDescent="0.25">
      <c r="A19" s="78">
        <v>300000</v>
      </c>
      <c r="B19" s="48" t="s">
        <v>95</v>
      </c>
      <c r="C19" s="28" t="s">
        <v>96</v>
      </c>
      <c r="D19" s="28"/>
      <c r="E19" s="40">
        <f>'[2]Table 6'!B18</f>
        <v>6787</v>
      </c>
      <c r="F19" s="65">
        <f>'[2]Table 6'!C18/1000000</f>
        <v>37938.371091000001</v>
      </c>
      <c r="G19" s="65">
        <f>'[2]Table 6'!D18/1000000</f>
        <v>959.48965199999998</v>
      </c>
      <c r="H19" s="65">
        <f>'[2]Table 6'!E18/1000000</f>
        <v>927.69105300000001</v>
      </c>
      <c r="I19" s="65">
        <f>'[2]Table 6'!F18/1000000</f>
        <v>74.501284999999996</v>
      </c>
      <c r="J19" s="179">
        <v>5.3370819999999997</v>
      </c>
    </row>
    <row r="20" spans="1:17" x14ac:dyDescent="0.25">
      <c r="A20" s="579" t="s">
        <v>99</v>
      </c>
      <c r="B20" s="580"/>
      <c r="C20" s="580"/>
      <c r="D20" s="580"/>
      <c r="E20" s="40">
        <f t="shared" ref="E20:J20" si="0">SUM(E7:E19)</f>
        <v>59497</v>
      </c>
      <c r="F20" s="65">
        <f t="shared" si="0"/>
        <v>41092.129655000004</v>
      </c>
      <c r="G20" s="65">
        <f t="shared" si="0"/>
        <v>2257.3800170000004</v>
      </c>
      <c r="H20" s="65">
        <f t="shared" si="0"/>
        <v>2024.109845</v>
      </c>
      <c r="I20" s="65">
        <f t="shared" si="0"/>
        <v>137.20139499999999</v>
      </c>
      <c r="J20" s="179">
        <f t="shared" si="0"/>
        <v>7.706804</v>
      </c>
    </row>
    <row r="21" spans="1:17" ht="11.25" customHeight="1" x14ac:dyDescent="0.25">
      <c r="A21" s="28"/>
      <c r="B21" s="28"/>
      <c r="C21" s="28"/>
      <c r="D21" s="28"/>
      <c r="E21" s="40"/>
      <c r="F21" s="31"/>
      <c r="G21" s="31"/>
      <c r="H21" s="31"/>
      <c r="I21" s="31"/>
    </row>
    <row r="22" spans="1:17" x14ac:dyDescent="0.25">
      <c r="A22" s="577" t="s">
        <v>100</v>
      </c>
      <c r="B22" s="578"/>
      <c r="C22" s="578"/>
      <c r="D22" s="578"/>
      <c r="E22" s="40"/>
      <c r="F22" s="3"/>
      <c r="G22" s="3"/>
      <c r="H22" s="3"/>
      <c r="I22" s="20"/>
    </row>
    <row r="23" spans="1:17" x14ac:dyDescent="0.25">
      <c r="A23" s="3"/>
      <c r="B23" s="49" t="s">
        <v>68</v>
      </c>
      <c r="C23" s="79"/>
      <c r="D23" s="28"/>
      <c r="E23" s="40">
        <f>'[2]Table 6'!B25</f>
        <v>2742</v>
      </c>
      <c r="F23" s="65">
        <f>'[2]Table 6'!C25/1000000</f>
        <v>-4017.1899130000002</v>
      </c>
      <c r="G23" s="113">
        <f>'[2]Table 6'!D25/1000000</f>
        <v>-361.89481999999998</v>
      </c>
      <c r="H23" s="20"/>
      <c r="I23" s="20"/>
      <c r="J23" s="473">
        <v>0.8</v>
      </c>
    </row>
    <row r="24" spans="1:17" x14ac:dyDescent="0.25">
      <c r="A24" s="78">
        <v>0</v>
      </c>
      <c r="B24" s="49" t="s">
        <v>94</v>
      </c>
      <c r="C24" s="79">
        <v>5000</v>
      </c>
      <c r="D24" s="28"/>
      <c r="E24" s="40">
        <f>'[2]Table 6'!B26</f>
        <v>5121</v>
      </c>
      <c r="F24" s="65">
        <f>'[2]Table 6'!C26/1000000</f>
        <v>4.8302110000000003</v>
      </c>
      <c r="G24" s="113">
        <f>'[2]Table 6'!D26/1000000</f>
        <v>-15.004547000000001</v>
      </c>
      <c r="H24" s="20"/>
      <c r="I24" s="20"/>
      <c r="J24" s="473">
        <v>0.1</v>
      </c>
    </row>
    <row r="25" spans="1:17" x14ac:dyDescent="0.25">
      <c r="A25" s="78">
        <v>5000</v>
      </c>
      <c r="B25" s="49" t="s">
        <v>94</v>
      </c>
      <c r="C25" s="79">
        <v>10000</v>
      </c>
      <c r="D25" s="28"/>
      <c r="E25" s="40">
        <f>'[2]Table 6'!B27</f>
        <v>992</v>
      </c>
      <c r="F25" s="65">
        <f>'[2]Table 6'!C27/1000000</f>
        <v>7.1993099999999997</v>
      </c>
      <c r="G25" s="113">
        <f>'[2]Table 6'!D27/1000000</f>
        <v>-3.5138400000000001</v>
      </c>
      <c r="H25" s="575" t="s">
        <v>71</v>
      </c>
      <c r="I25" s="575"/>
      <c r="J25" s="473">
        <v>0</v>
      </c>
    </row>
    <row r="26" spans="1:17" x14ac:dyDescent="0.25">
      <c r="A26" s="78">
        <v>10000</v>
      </c>
      <c r="B26" s="49" t="s">
        <v>95</v>
      </c>
      <c r="C26" s="28" t="s">
        <v>96</v>
      </c>
      <c r="D26" s="28"/>
      <c r="E26" s="40">
        <f>'[2]Table 6'!B38</f>
        <v>23949</v>
      </c>
      <c r="F26" s="65">
        <f>'[2]Table 6'!C38/1000000</f>
        <v>22614.157003</v>
      </c>
      <c r="G26" s="113">
        <f>'[2]Table 6'!D38/1000000</f>
        <v>-615.74730699999998</v>
      </c>
      <c r="H26" s="20"/>
      <c r="I26" s="20"/>
      <c r="J26" s="473">
        <v>5.9</v>
      </c>
      <c r="P26" s="180"/>
      <c r="Q26" s="180"/>
    </row>
    <row r="27" spans="1:17" x14ac:dyDescent="0.25">
      <c r="A27" s="579" t="s">
        <v>101</v>
      </c>
      <c r="B27" s="580"/>
      <c r="C27" s="580"/>
      <c r="D27" s="580"/>
      <c r="E27" s="40">
        <f>SUM(E23:E26)</f>
        <v>32804</v>
      </c>
      <c r="F27" s="65">
        <f>SUM(F23:F26)</f>
        <v>18608.996610999999</v>
      </c>
      <c r="G27" s="65">
        <f>SUM(G23:G26)</f>
        <v>-996.16051399999992</v>
      </c>
      <c r="H27" s="20"/>
      <c r="I27" s="20"/>
      <c r="J27" s="473">
        <v>6.7</v>
      </c>
    </row>
    <row r="28" spans="1:17" ht="11.25" customHeight="1" x14ac:dyDescent="0.25">
      <c r="A28" s="3"/>
      <c r="B28" s="3"/>
      <c r="C28" s="28"/>
      <c r="D28" s="28"/>
      <c r="E28" s="40"/>
      <c r="F28" s="65"/>
      <c r="G28" s="65"/>
      <c r="H28" s="20"/>
      <c r="I28" s="20"/>
    </row>
    <row r="29" spans="1:17" x14ac:dyDescent="0.25">
      <c r="A29" s="577" t="s">
        <v>102</v>
      </c>
      <c r="B29" s="578"/>
      <c r="C29" s="578"/>
      <c r="D29" s="578"/>
      <c r="E29" s="44">
        <f>E20+E27</f>
        <v>92301</v>
      </c>
      <c r="F29" s="81">
        <f>F20+F27</f>
        <v>59701.126266000007</v>
      </c>
      <c r="G29" s="81">
        <f>G20+G27</f>
        <v>1261.2195030000005</v>
      </c>
      <c r="H29" s="82">
        <f>H20</f>
        <v>2024.109845</v>
      </c>
      <c r="I29" s="82">
        <f>I20</f>
        <v>137.20139499999999</v>
      </c>
      <c r="J29" s="81">
        <f>J20+J27</f>
        <v>14.406804000000001</v>
      </c>
    </row>
    <row r="30" spans="1:17" x14ac:dyDescent="0.25">
      <c r="A30" s="576" t="s">
        <v>62</v>
      </c>
      <c r="B30" s="576"/>
      <c r="C30" s="576"/>
      <c r="D30" s="576"/>
      <c r="E30" s="576"/>
      <c r="F30" s="576"/>
      <c r="G30" s="576"/>
      <c r="H30" s="576"/>
      <c r="I30" s="576"/>
    </row>
    <row r="31" spans="1:17" x14ac:dyDescent="0.25">
      <c r="A31" s="576" t="s">
        <v>70</v>
      </c>
      <c r="B31" s="576"/>
      <c r="C31" s="576"/>
      <c r="D31" s="576"/>
      <c r="E31" s="576"/>
      <c r="F31" s="576"/>
      <c r="G31" s="576"/>
      <c r="H31" s="576"/>
      <c r="I31" s="576"/>
    </row>
    <row r="32" spans="1:17" x14ac:dyDescent="0.25">
      <c r="C32" s="3"/>
      <c r="D32" s="3"/>
    </row>
    <row r="37" spans="6:6" x14ac:dyDescent="0.25">
      <c r="F37" s="204"/>
    </row>
  </sheetData>
  <mergeCells count="13">
    <mergeCell ref="A2:J2"/>
    <mergeCell ref="A1:J1"/>
    <mergeCell ref="A3:J3"/>
    <mergeCell ref="A30:I30"/>
    <mergeCell ref="A31:I31"/>
    <mergeCell ref="A29:D29"/>
    <mergeCell ref="A27:D27"/>
    <mergeCell ref="A4:I4"/>
    <mergeCell ref="H25:I25"/>
    <mergeCell ref="A5:D5"/>
    <mergeCell ref="A6:D6"/>
    <mergeCell ref="A20:D20"/>
    <mergeCell ref="A22:D22"/>
  </mergeCells>
  <pageMargins left="0.7" right="0.7" top="0.75" bottom="0.75" header="0.3" footer="0.3"/>
  <pageSetup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K28"/>
  <sheetViews>
    <sheetView workbookViewId="0">
      <selection sqref="A1:K1"/>
    </sheetView>
  </sheetViews>
  <sheetFormatPr defaultRowHeight="15" x14ac:dyDescent="0.25"/>
  <cols>
    <col min="1" max="1" width="9.5703125" bestFit="1" customWidth="1"/>
    <col min="2" max="2" width="9.140625" style="115"/>
    <col min="3" max="3" width="11" customWidth="1"/>
  </cols>
  <sheetData>
    <row r="1" spans="1:11" s="2" customFormat="1" ht="15.75" x14ac:dyDescent="0.25">
      <c r="A1" s="480" t="s">
        <v>183</v>
      </c>
      <c r="B1" s="480"/>
      <c r="C1" s="480"/>
      <c r="D1" s="480"/>
      <c r="E1" s="480"/>
      <c r="F1" s="480"/>
      <c r="G1" s="480"/>
      <c r="H1" s="480"/>
      <c r="I1" s="480"/>
      <c r="J1" s="480"/>
      <c r="K1" s="480"/>
    </row>
    <row r="2" spans="1:11" s="2" customFormat="1" ht="15.75" x14ac:dyDescent="0.25">
      <c r="A2" s="480" t="s">
        <v>132</v>
      </c>
      <c r="B2" s="480"/>
      <c r="C2" s="480"/>
      <c r="D2" s="480"/>
      <c r="E2" s="480"/>
      <c r="F2" s="480"/>
      <c r="G2" s="480"/>
      <c r="H2" s="480"/>
      <c r="I2" s="480"/>
      <c r="J2" s="480"/>
      <c r="K2" s="480"/>
    </row>
    <row r="3" spans="1:11" s="2" customFormat="1" x14ac:dyDescent="0.25">
      <c r="A3" s="575" t="s">
        <v>26</v>
      </c>
      <c r="B3" s="575"/>
      <c r="C3" s="575"/>
      <c r="D3" s="575"/>
      <c r="E3" s="575"/>
      <c r="F3" s="575"/>
      <c r="G3" s="575"/>
      <c r="H3" s="575"/>
      <c r="I3" s="575"/>
      <c r="J3" s="575"/>
      <c r="K3" s="575"/>
    </row>
    <row r="4" spans="1:11" s="115" customFormat="1" ht="13.5" customHeight="1" thickBot="1" x14ac:dyDescent="0.3"/>
    <row r="5" spans="1:11" ht="26.25" customHeight="1" thickBot="1" x14ac:dyDescent="0.3">
      <c r="A5" s="513" t="s">
        <v>66</v>
      </c>
      <c r="B5" s="513"/>
      <c r="C5" s="514"/>
      <c r="D5" s="512">
        <v>2015</v>
      </c>
      <c r="E5" s="514"/>
      <c r="F5" s="512">
        <v>2014</v>
      </c>
      <c r="G5" s="514"/>
      <c r="H5" s="516" t="s">
        <v>113</v>
      </c>
      <c r="I5" s="516"/>
      <c r="J5" s="516"/>
      <c r="K5" s="517"/>
    </row>
    <row r="6" spans="1:11" ht="30.75" thickBot="1" x14ac:dyDescent="0.3">
      <c r="A6" s="583" t="s">
        <v>98</v>
      </c>
      <c r="B6" s="583"/>
      <c r="C6" s="589"/>
      <c r="D6" s="183" t="s">
        <v>51</v>
      </c>
      <c r="E6" s="140" t="s">
        <v>116</v>
      </c>
      <c r="F6" s="183" t="s">
        <v>51</v>
      </c>
      <c r="G6" s="140" t="s">
        <v>116</v>
      </c>
      <c r="H6" s="139" t="s">
        <v>51</v>
      </c>
      <c r="I6" s="138" t="s">
        <v>114</v>
      </c>
      <c r="J6" s="139" t="s">
        <v>116</v>
      </c>
      <c r="K6" s="155" t="s">
        <v>114</v>
      </c>
    </row>
    <row r="7" spans="1:11" x14ac:dyDescent="0.25">
      <c r="A7" s="3"/>
      <c r="B7" s="124" t="s">
        <v>68</v>
      </c>
      <c r="C7" s="181"/>
      <c r="D7" s="190">
        <v>295</v>
      </c>
      <c r="E7" s="191">
        <v>19.649324</v>
      </c>
      <c r="F7" s="190">
        <v>266</v>
      </c>
      <c r="G7" s="191">
        <v>17</v>
      </c>
      <c r="H7" s="40">
        <f>D7-F7</f>
        <v>29</v>
      </c>
      <c r="I7" s="188">
        <f>H7/F7</f>
        <v>0.10902255639097744</v>
      </c>
      <c r="J7" s="189">
        <f>E7-G7</f>
        <v>2.649324</v>
      </c>
      <c r="K7" s="195">
        <f>J7/G7</f>
        <v>0.15584258823529412</v>
      </c>
    </row>
    <row r="8" spans="1:11" x14ac:dyDescent="0.25">
      <c r="A8" s="78">
        <v>0</v>
      </c>
      <c r="B8" s="124" t="s">
        <v>94</v>
      </c>
      <c r="C8" s="182">
        <v>5000</v>
      </c>
      <c r="D8" s="190">
        <v>2437</v>
      </c>
      <c r="E8" s="191">
        <v>41.124994000000001</v>
      </c>
      <c r="F8" s="190">
        <v>2134</v>
      </c>
      <c r="G8" s="191">
        <v>30</v>
      </c>
      <c r="H8" s="40">
        <f t="shared" ref="H8:H28" si="0">D8-F8</f>
        <v>303</v>
      </c>
      <c r="I8" s="188">
        <f t="shared" ref="I8:I28" si="1">H8/F8</f>
        <v>0.14198687910028115</v>
      </c>
      <c r="J8" s="189">
        <f t="shared" ref="J8:J28" si="2">E8-G8</f>
        <v>11.124994000000001</v>
      </c>
      <c r="K8" s="195">
        <f t="shared" ref="K8:K28" si="3">J8/G8</f>
        <v>0.37083313333333334</v>
      </c>
    </row>
    <row r="9" spans="1:11" x14ac:dyDescent="0.25">
      <c r="A9" s="78">
        <v>5000</v>
      </c>
      <c r="B9" s="124" t="s">
        <v>94</v>
      </c>
      <c r="C9" s="182">
        <v>10000</v>
      </c>
      <c r="D9" s="190">
        <v>4014</v>
      </c>
      <c r="E9" s="191">
        <v>20.456140999999999</v>
      </c>
      <c r="F9" s="190">
        <v>3570</v>
      </c>
      <c r="G9" s="191">
        <v>18</v>
      </c>
      <c r="H9" s="40">
        <f t="shared" si="0"/>
        <v>444</v>
      </c>
      <c r="I9" s="188">
        <f t="shared" si="1"/>
        <v>0.12436974789915967</v>
      </c>
      <c r="J9" s="189">
        <f t="shared" si="2"/>
        <v>2.4561409999999988</v>
      </c>
      <c r="K9" s="195">
        <f t="shared" si="3"/>
        <v>0.13645227777777771</v>
      </c>
    </row>
    <row r="10" spans="1:11" x14ac:dyDescent="0.25">
      <c r="A10" s="78">
        <v>10000</v>
      </c>
      <c r="B10" s="124" t="s">
        <v>94</v>
      </c>
      <c r="C10" s="182">
        <v>20000</v>
      </c>
      <c r="D10" s="190">
        <v>7618</v>
      </c>
      <c r="E10" s="191">
        <v>66.910632000000007</v>
      </c>
      <c r="F10" s="190">
        <v>6769</v>
      </c>
      <c r="G10" s="191">
        <v>59</v>
      </c>
      <c r="H10" s="40">
        <f t="shared" si="0"/>
        <v>849</v>
      </c>
      <c r="I10" s="188">
        <f t="shared" si="1"/>
        <v>0.12542473038853597</v>
      </c>
      <c r="J10" s="189">
        <f t="shared" si="2"/>
        <v>7.9106320000000068</v>
      </c>
      <c r="K10" s="195">
        <f t="shared" si="3"/>
        <v>0.13407850847457639</v>
      </c>
    </row>
    <row r="11" spans="1:11" x14ac:dyDescent="0.25">
      <c r="A11" s="78">
        <v>20000</v>
      </c>
      <c r="B11" s="124" t="s">
        <v>94</v>
      </c>
      <c r="C11" s="182">
        <v>30000</v>
      </c>
      <c r="D11" s="190">
        <v>6271</v>
      </c>
      <c r="E11" s="191">
        <v>81.632758999999993</v>
      </c>
      <c r="F11" s="190">
        <v>5693</v>
      </c>
      <c r="G11" s="191">
        <v>75</v>
      </c>
      <c r="H11" s="40">
        <f t="shared" si="0"/>
        <v>578</v>
      </c>
      <c r="I11" s="188">
        <f t="shared" si="1"/>
        <v>0.10152819251712629</v>
      </c>
      <c r="J11" s="189">
        <f t="shared" si="2"/>
        <v>6.632758999999993</v>
      </c>
      <c r="K11" s="195">
        <f t="shared" si="3"/>
        <v>8.8436786666666573E-2</v>
      </c>
    </row>
    <row r="12" spans="1:11" x14ac:dyDescent="0.25">
      <c r="A12" s="78">
        <v>30000</v>
      </c>
      <c r="B12" s="124" t="s">
        <v>94</v>
      </c>
      <c r="C12" s="182">
        <v>40000</v>
      </c>
      <c r="D12" s="190">
        <v>4874</v>
      </c>
      <c r="E12" s="191">
        <v>80.110707000000005</v>
      </c>
      <c r="F12" s="190">
        <v>4232</v>
      </c>
      <c r="G12" s="191">
        <v>69</v>
      </c>
      <c r="H12" s="40">
        <f t="shared" si="0"/>
        <v>642</v>
      </c>
      <c r="I12" s="188">
        <f t="shared" si="1"/>
        <v>0.15170132325141777</v>
      </c>
      <c r="J12" s="189">
        <f t="shared" si="2"/>
        <v>11.110707000000005</v>
      </c>
      <c r="K12" s="195">
        <f t="shared" si="3"/>
        <v>0.16102473913043486</v>
      </c>
    </row>
    <row r="13" spans="1:11" x14ac:dyDescent="0.25">
      <c r="A13" s="78">
        <v>40000</v>
      </c>
      <c r="B13" s="124" t="s">
        <v>94</v>
      </c>
      <c r="C13" s="182">
        <v>50000</v>
      </c>
      <c r="D13" s="190">
        <v>3814</v>
      </c>
      <c r="E13" s="191">
        <v>75.502347</v>
      </c>
      <c r="F13" s="190">
        <v>3475</v>
      </c>
      <c r="G13" s="191">
        <v>69</v>
      </c>
      <c r="H13" s="40">
        <f t="shared" si="0"/>
        <v>339</v>
      </c>
      <c r="I13" s="188">
        <f t="shared" si="1"/>
        <v>9.7553956834532371E-2</v>
      </c>
      <c r="J13" s="189">
        <f t="shared" si="2"/>
        <v>6.5023470000000003</v>
      </c>
      <c r="K13" s="195">
        <f t="shared" si="3"/>
        <v>9.4236913043478268E-2</v>
      </c>
    </row>
    <row r="14" spans="1:11" x14ac:dyDescent="0.25">
      <c r="A14" s="78">
        <v>50000</v>
      </c>
      <c r="B14" s="124" t="s">
        <v>94</v>
      </c>
      <c r="C14" s="182">
        <v>75000</v>
      </c>
      <c r="D14" s="190">
        <v>6991</v>
      </c>
      <c r="E14" s="191">
        <v>169.23146199999999</v>
      </c>
      <c r="F14" s="190">
        <v>6456</v>
      </c>
      <c r="G14" s="191">
        <v>157</v>
      </c>
      <c r="H14" s="40">
        <f t="shared" si="0"/>
        <v>535</v>
      </c>
      <c r="I14" s="188">
        <f t="shared" si="1"/>
        <v>8.2868649318463439E-2</v>
      </c>
      <c r="J14" s="189">
        <f t="shared" si="2"/>
        <v>12.231461999999993</v>
      </c>
      <c r="K14" s="195">
        <f t="shared" si="3"/>
        <v>7.7907401273885304E-2</v>
      </c>
    </row>
    <row r="15" spans="1:11" x14ac:dyDescent="0.25">
      <c r="A15" s="78">
        <v>75000</v>
      </c>
      <c r="B15" s="124" t="s">
        <v>94</v>
      </c>
      <c r="C15" s="182">
        <v>100000</v>
      </c>
      <c r="D15" s="190">
        <v>4758</v>
      </c>
      <c r="E15" s="191">
        <v>159.611818</v>
      </c>
      <c r="F15" s="190">
        <v>4600</v>
      </c>
      <c r="G15" s="191">
        <v>145</v>
      </c>
      <c r="H15" s="40">
        <f t="shared" si="0"/>
        <v>158</v>
      </c>
      <c r="I15" s="188">
        <f t="shared" si="1"/>
        <v>3.4347826086956523E-2</v>
      </c>
      <c r="J15" s="189">
        <f t="shared" si="2"/>
        <v>14.611818</v>
      </c>
      <c r="K15" s="195">
        <f t="shared" si="3"/>
        <v>0.10077115862068965</v>
      </c>
    </row>
    <row r="16" spans="1:11" x14ac:dyDescent="0.25">
      <c r="A16" s="78">
        <v>100000</v>
      </c>
      <c r="B16" s="124" t="s">
        <v>94</v>
      </c>
      <c r="C16" s="182">
        <v>150000</v>
      </c>
      <c r="D16" s="190">
        <v>5638</v>
      </c>
      <c r="E16" s="191">
        <v>234.40704400000001</v>
      </c>
      <c r="F16" s="190">
        <v>5481</v>
      </c>
      <c r="G16" s="191">
        <v>218</v>
      </c>
      <c r="H16" s="40">
        <f t="shared" si="0"/>
        <v>157</v>
      </c>
      <c r="I16" s="188">
        <f t="shared" si="1"/>
        <v>2.8644407954752784E-2</v>
      </c>
      <c r="J16" s="189">
        <f t="shared" si="2"/>
        <v>16.407044000000013</v>
      </c>
      <c r="K16" s="195">
        <f t="shared" si="3"/>
        <v>7.5261669724770705E-2</v>
      </c>
    </row>
    <row r="17" spans="1:11" x14ac:dyDescent="0.25">
      <c r="A17" s="78">
        <v>150000</v>
      </c>
      <c r="B17" s="124" t="s">
        <v>94</v>
      </c>
      <c r="C17" s="182">
        <v>200000</v>
      </c>
      <c r="D17" s="190">
        <v>3059</v>
      </c>
      <c r="E17" s="191">
        <v>165.258827</v>
      </c>
      <c r="F17" s="190">
        <v>2833</v>
      </c>
      <c r="G17" s="191">
        <v>148</v>
      </c>
      <c r="H17" s="40">
        <f t="shared" si="0"/>
        <v>226</v>
      </c>
      <c r="I17" s="188">
        <f t="shared" si="1"/>
        <v>7.9774091069537589E-2</v>
      </c>
      <c r="J17" s="189">
        <f t="shared" si="2"/>
        <v>17.258826999999997</v>
      </c>
      <c r="K17" s="195">
        <f t="shared" si="3"/>
        <v>0.11661369594594592</v>
      </c>
    </row>
    <row r="18" spans="1:11" x14ac:dyDescent="0.25">
      <c r="A18" s="78">
        <v>200000</v>
      </c>
      <c r="B18" s="124" t="s">
        <v>94</v>
      </c>
      <c r="C18" s="182">
        <v>300000</v>
      </c>
      <c r="D18" s="190">
        <v>2941</v>
      </c>
      <c r="E18" s="191">
        <v>183.99431000000001</v>
      </c>
      <c r="F18" s="190">
        <v>2757</v>
      </c>
      <c r="G18" s="191">
        <v>176</v>
      </c>
      <c r="H18" s="40">
        <f t="shared" si="0"/>
        <v>184</v>
      </c>
      <c r="I18" s="188">
        <f t="shared" si="1"/>
        <v>6.6739209285455209E-2</v>
      </c>
      <c r="J18" s="189">
        <f t="shared" si="2"/>
        <v>7.9943100000000129</v>
      </c>
      <c r="K18" s="195">
        <f t="shared" si="3"/>
        <v>4.5422215909090985E-2</v>
      </c>
    </row>
    <row r="19" spans="1:11" x14ac:dyDescent="0.25">
      <c r="A19" s="78">
        <v>300000</v>
      </c>
      <c r="B19" s="124" t="s">
        <v>95</v>
      </c>
      <c r="C19" s="181" t="s">
        <v>96</v>
      </c>
      <c r="D19" s="190">
        <v>6787</v>
      </c>
      <c r="E19" s="191">
        <v>959.48965199999998</v>
      </c>
      <c r="F19" s="190">
        <v>6326</v>
      </c>
      <c r="G19" s="191">
        <v>793</v>
      </c>
      <c r="H19" s="40">
        <f t="shared" si="0"/>
        <v>461</v>
      </c>
      <c r="I19" s="188">
        <f t="shared" si="1"/>
        <v>7.2873853936136573E-2</v>
      </c>
      <c r="J19" s="189">
        <f t="shared" si="2"/>
        <v>166.48965199999998</v>
      </c>
      <c r="K19" s="195">
        <f t="shared" si="3"/>
        <v>0.20994911979823452</v>
      </c>
    </row>
    <row r="20" spans="1:11" x14ac:dyDescent="0.25">
      <c r="A20" s="579" t="s">
        <v>99</v>
      </c>
      <c r="B20" s="580"/>
      <c r="C20" s="584"/>
      <c r="D20" s="190">
        <v>59497</v>
      </c>
      <c r="E20" s="191">
        <v>2257.3800170000004</v>
      </c>
      <c r="F20" s="190">
        <v>54592</v>
      </c>
      <c r="G20" s="191">
        <v>1976</v>
      </c>
      <c r="H20" s="40">
        <f t="shared" si="0"/>
        <v>4905</v>
      </c>
      <c r="I20" s="188">
        <f t="shared" si="1"/>
        <v>8.9848329425556858E-2</v>
      </c>
      <c r="J20" s="189">
        <f t="shared" si="2"/>
        <v>281.38001700000041</v>
      </c>
      <c r="K20" s="195">
        <f t="shared" si="3"/>
        <v>0.1423987940283403</v>
      </c>
    </row>
    <row r="21" spans="1:11" x14ac:dyDescent="0.25">
      <c r="A21" s="28"/>
      <c r="B21" s="28"/>
      <c r="C21" s="181"/>
      <c r="D21" s="190"/>
      <c r="E21" s="192"/>
      <c r="F21" s="190"/>
      <c r="G21" s="192"/>
      <c r="H21" s="40"/>
      <c r="I21" s="188"/>
      <c r="J21" s="189"/>
      <c r="K21" s="195"/>
    </row>
    <row r="22" spans="1:11" x14ac:dyDescent="0.25">
      <c r="A22" s="577" t="s">
        <v>100</v>
      </c>
      <c r="B22" s="578"/>
      <c r="C22" s="585"/>
      <c r="D22" s="190"/>
      <c r="E22" s="193"/>
      <c r="F22" s="190"/>
      <c r="G22" s="193"/>
      <c r="H22" s="40"/>
      <c r="I22" s="188"/>
      <c r="J22" s="189"/>
      <c r="K22" s="195"/>
    </row>
    <row r="23" spans="1:11" x14ac:dyDescent="0.25">
      <c r="A23" s="3"/>
      <c r="B23" s="125" t="s">
        <v>68</v>
      </c>
      <c r="C23" s="182"/>
      <c r="D23" s="190">
        <v>2742</v>
      </c>
      <c r="E23" s="194">
        <v>-361.89481999999998</v>
      </c>
      <c r="F23" s="190">
        <v>3009</v>
      </c>
      <c r="G23" s="194">
        <v>-442</v>
      </c>
      <c r="H23" s="40">
        <f t="shared" si="0"/>
        <v>-267</v>
      </c>
      <c r="I23" s="188">
        <f t="shared" si="1"/>
        <v>-8.8733798604187439E-2</v>
      </c>
      <c r="J23" s="189">
        <f t="shared" si="2"/>
        <v>80.105180000000018</v>
      </c>
      <c r="K23" s="195">
        <f t="shared" si="3"/>
        <v>-0.18123343891402718</v>
      </c>
    </row>
    <row r="24" spans="1:11" x14ac:dyDescent="0.25">
      <c r="A24" s="78">
        <v>0</v>
      </c>
      <c r="B24" s="125" t="s">
        <v>94</v>
      </c>
      <c r="C24" s="182">
        <v>5000</v>
      </c>
      <c r="D24" s="190">
        <v>5121</v>
      </c>
      <c r="E24" s="194">
        <v>-15.004547000000001</v>
      </c>
      <c r="F24" s="190">
        <v>4638</v>
      </c>
      <c r="G24" s="194">
        <v>-16</v>
      </c>
      <c r="H24" s="40">
        <f t="shared" si="0"/>
        <v>483</v>
      </c>
      <c r="I24" s="188">
        <f t="shared" si="1"/>
        <v>0.10413971539456662</v>
      </c>
      <c r="J24" s="189">
        <f t="shared" si="2"/>
        <v>0.99545299999999948</v>
      </c>
      <c r="K24" s="195">
        <f t="shared" si="3"/>
        <v>-6.2215812499999967E-2</v>
      </c>
    </row>
    <row r="25" spans="1:11" x14ac:dyDescent="0.25">
      <c r="A25" s="78">
        <v>5000</v>
      </c>
      <c r="B25" s="125" t="s">
        <v>94</v>
      </c>
      <c r="C25" s="182">
        <v>10000</v>
      </c>
      <c r="D25" s="190">
        <v>992</v>
      </c>
      <c r="E25" s="194">
        <v>-3.5138400000000001</v>
      </c>
      <c r="F25" s="190">
        <v>774</v>
      </c>
      <c r="G25" s="194">
        <v>-3</v>
      </c>
      <c r="H25" s="40">
        <f t="shared" si="0"/>
        <v>218</v>
      </c>
      <c r="I25" s="188">
        <f t="shared" si="1"/>
        <v>0.28165374677002586</v>
      </c>
      <c r="J25" s="189">
        <f t="shared" si="2"/>
        <v>-0.51384000000000007</v>
      </c>
      <c r="K25" s="195">
        <f t="shared" si="3"/>
        <v>0.17128000000000002</v>
      </c>
    </row>
    <row r="26" spans="1:11" x14ac:dyDescent="0.25">
      <c r="A26" s="78">
        <v>10000</v>
      </c>
      <c r="B26" s="125" t="s">
        <v>95</v>
      </c>
      <c r="C26" s="181" t="s">
        <v>96</v>
      </c>
      <c r="D26" s="190">
        <v>23949</v>
      </c>
      <c r="E26" s="194">
        <v>-615.74730699999998</v>
      </c>
      <c r="F26" s="190">
        <v>22169</v>
      </c>
      <c r="G26" s="194">
        <v>-578</v>
      </c>
      <c r="H26" s="40">
        <f t="shared" si="0"/>
        <v>1780</v>
      </c>
      <c r="I26" s="188">
        <f t="shared" si="1"/>
        <v>8.0292300058640451E-2</v>
      </c>
      <c r="J26" s="189">
        <f t="shared" si="2"/>
        <v>-37.747306999999978</v>
      </c>
      <c r="K26" s="195">
        <f t="shared" si="3"/>
        <v>6.5306759515570897E-2</v>
      </c>
    </row>
    <row r="27" spans="1:11" x14ac:dyDescent="0.25">
      <c r="A27" s="579" t="s">
        <v>101</v>
      </c>
      <c r="B27" s="580"/>
      <c r="C27" s="584"/>
      <c r="D27" s="190">
        <v>32804</v>
      </c>
      <c r="E27" s="191">
        <v>-996.16051399999992</v>
      </c>
      <c r="F27" s="190">
        <v>30590</v>
      </c>
      <c r="G27" s="191">
        <v>-1039</v>
      </c>
      <c r="H27" s="40">
        <f t="shared" si="0"/>
        <v>2214</v>
      </c>
      <c r="I27" s="188">
        <f t="shared" si="1"/>
        <v>7.2376593658058194E-2</v>
      </c>
      <c r="J27" s="189">
        <f t="shared" si="2"/>
        <v>42.839486000000079</v>
      </c>
      <c r="K27" s="195">
        <f t="shared" si="3"/>
        <v>-4.1231459095284001E-2</v>
      </c>
    </row>
    <row r="28" spans="1:11" ht="15.75" thickBot="1" x14ac:dyDescent="0.3">
      <c r="A28" s="586" t="s">
        <v>102</v>
      </c>
      <c r="B28" s="587"/>
      <c r="C28" s="588"/>
      <c r="D28" s="196">
        <f>D20+D27</f>
        <v>92301</v>
      </c>
      <c r="E28" s="198">
        <f>E20+E27</f>
        <v>1261.2195030000005</v>
      </c>
      <c r="F28" s="196">
        <f>F20+F27</f>
        <v>85182</v>
      </c>
      <c r="G28" s="198">
        <f>G20+G27</f>
        <v>937</v>
      </c>
      <c r="H28" s="196">
        <f t="shared" si="0"/>
        <v>7119</v>
      </c>
      <c r="I28" s="152">
        <f t="shared" si="1"/>
        <v>8.357399450588153E-2</v>
      </c>
      <c r="J28" s="145">
        <f t="shared" si="2"/>
        <v>324.21950300000049</v>
      </c>
      <c r="K28" s="197">
        <f t="shared" si="3"/>
        <v>0.34601867982924278</v>
      </c>
    </row>
  </sheetData>
  <mergeCells count="12">
    <mergeCell ref="A1:K1"/>
    <mergeCell ref="A2:K2"/>
    <mergeCell ref="A3:K3"/>
    <mergeCell ref="A5:C5"/>
    <mergeCell ref="A6:C6"/>
    <mergeCell ref="F5:G5"/>
    <mergeCell ref="H5:K5"/>
    <mergeCell ref="A20:C20"/>
    <mergeCell ref="A22:C22"/>
    <mergeCell ref="A27:C27"/>
    <mergeCell ref="A28:C28"/>
    <mergeCell ref="D5:E5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54"/>
  <sheetViews>
    <sheetView topLeftCell="A13" workbookViewId="0">
      <selection activeCell="K49" sqref="K49"/>
    </sheetView>
  </sheetViews>
  <sheetFormatPr defaultRowHeight="15" x14ac:dyDescent="0.25"/>
  <cols>
    <col min="1" max="1" width="35.42578125" style="2" bestFit="1" customWidth="1"/>
    <col min="2" max="2" width="18.28515625" style="2" customWidth="1"/>
    <col min="3" max="3" width="3" style="2" customWidth="1"/>
    <col min="4" max="4" width="17.7109375" style="2" customWidth="1"/>
    <col min="5" max="5" width="3.42578125" style="2" customWidth="1"/>
    <col min="6" max="6" width="20.42578125" style="2" customWidth="1"/>
    <col min="7" max="7" width="4.140625" style="2" hidden="1" customWidth="1"/>
    <col min="8" max="8" width="9.5703125" style="2" bestFit="1" customWidth="1"/>
    <col min="9" max="9" width="11.85546875" style="2" bestFit="1" customWidth="1"/>
    <col min="10" max="16384" width="9.140625" style="2"/>
  </cols>
  <sheetData>
    <row r="1" spans="1:9" ht="16.5" x14ac:dyDescent="0.25">
      <c r="A1" s="532" t="s">
        <v>184</v>
      </c>
      <c r="B1" s="532"/>
      <c r="C1" s="532"/>
      <c r="D1" s="532"/>
      <c r="E1" s="532"/>
      <c r="F1" s="532"/>
    </row>
    <row r="2" spans="1:9" ht="34.5" customHeight="1" x14ac:dyDescent="0.25">
      <c r="A2" s="591" t="s">
        <v>106</v>
      </c>
      <c r="B2" s="591"/>
      <c r="C2" s="591"/>
      <c r="D2" s="591"/>
      <c r="E2" s="591"/>
      <c r="F2" s="591"/>
      <c r="G2" s="591"/>
    </row>
    <row r="3" spans="1:9" x14ac:dyDescent="0.25">
      <c r="A3" s="534" t="s">
        <v>26</v>
      </c>
      <c r="B3" s="534"/>
      <c r="C3" s="534"/>
      <c r="D3" s="534"/>
      <c r="E3" s="534"/>
      <c r="F3" s="534"/>
      <c r="G3" s="534"/>
    </row>
    <row r="4" spans="1:9" x14ac:dyDescent="0.25">
      <c r="A4" s="15"/>
      <c r="B4" s="15"/>
      <c r="C4" s="37"/>
      <c r="D4" s="51"/>
      <c r="E4" s="51"/>
      <c r="F4" s="87"/>
      <c r="G4" s="87"/>
    </row>
    <row r="5" spans="1:9" ht="22.5" customHeight="1" x14ac:dyDescent="0.25">
      <c r="A5" s="42"/>
      <c r="B5" s="592" t="s">
        <v>37</v>
      </c>
      <c r="C5" s="592"/>
      <c r="D5" s="592" t="s">
        <v>38</v>
      </c>
      <c r="E5" s="592"/>
      <c r="F5" s="592" t="s">
        <v>34</v>
      </c>
      <c r="G5" s="592"/>
    </row>
    <row r="6" spans="1:9" x14ac:dyDescent="0.25">
      <c r="A6" s="3" t="s">
        <v>72</v>
      </c>
      <c r="B6" s="39">
        <f>'[2]Table 7'!B6</f>
        <v>71561</v>
      </c>
      <c r="C6" s="39"/>
      <c r="D6" s="39">
        <f>'[2]Table 7'!C6</f>
        <v>66793</v>
      </c>
      <c r="E6" s="40"/>
      <c r="F6" s="36">
        <f>B6+D6</f>
        <v>138354</v>
      </c>
    </row>
    <row r="7" spans="1:9" x14ac:dyDescent="0.25">
      <c r="A7" s="3" t="s">
        <v>134</v>
      </c>
      <c r="B7" s="39">
        <v>94893</v>
      </c>
      <c r="C7" s="39"/>
      <c r="D7" s="39">
        <v>89133</v>
      </c>
      <c r="E7" s="40"/>
      <c r="F7" s="36">
        <f>B7+D7</f>
        <v>184026</v>
      </c>
    </row>
    <row r="8" spans="1:9" x14ac:dyDescent="0.25">
      <c r="A8" s="3" t="s">
        <v>135</v>
      </c>
      <c r="B8" s="65">
        <f>101511444/1000000</f>
        <v>101.511444</v>
      </c>
      <c r="C8" s="65"/>
      <c r="D8" s="65">
        <f>101961585/1000000</f>
        <v>101.961585</v>
      </c>
      <c r="E8" s="65"/>
      <c r="F8" s="65">
        <f t="shared" ref="F8" si="0">B8+D8</f>
        <v>203.473029</v>
      </c>
    </row>
    <row r="9" spans="1:9" x14ac:dyDescent="0.25">
      <c r="A9" s="3" t="s">
        <v>30</v>
      </c>
      <c r="B9" s="65">
        <f>'[2]Table 7'!B7/1000000</f>
        <v>5718.117741</v>
      </c>
      <c r="C9" s="65"/>
      <c r="D9" s="65">
        <f>'[2]Table 7'!C7/1000000</f>
        <v>-271.653932</v>
      </c>
      <c r="E9" s="65"/>
      <c r="F9" s="65">
        <f t="shared" ref="F9:F16" si="1">B9+D9</f>
        <v>5446.4638089999999</v>
      </c>
      <c r="H9" s="36"/>
    </row>
    <row r="10" spans="1:9" x14ac:dyDescent="0.25">
      <c r="A10" s="3" t="s">
        <v>73</v>
      </c>
      <c r="B10" s="65">
        <f>'[2]Table 7'!B8/1000000</f>
        <v>66.807355999999999</v>
      </c>
      <c r="C10" s="65"/>
      <c r="D10" s="65">
        <f>'[2]Table 7'!C8/1000000</f>
        <v>80.780832000000004</v>
      </c>
      <c r="E10" s="65"/>
      <c r="F10" s="65">
        <f t="shared" si="1"/>
        <v>147.588188</v>
      </c>
      <c r="H10" s="84"/>
      <c r="I10" s="85"/>
    </row>
    <row r="11" spans="1:9" x14ac:dyDescent="0.25">
      <c r="A11" s="3" t="s">
        <v>74</v>
      </c>
      <c r="B11" s="65">
        <f>'[2]Table 7'!B9/1000000</f>
        <v>882.45073600000001</v>
      </c>
      <c r="C11" s="65"/>
      <c r="D11" s="65">
        <f>'[2]Table 7'!C9/1000000</f>
        <v>632.16079400000001</v>
      </c>
      <c r="E11" s="65"/>
      <c r="F11" s="65">
        <f t="shared" si="1"/>
        <v>1514.6115300000001</v>
      </c>
      <c r="H11" s="84"/>
      <c r="I11" s="85"/>
    </row>
    <row r="12" spans="1:9" x14ac:dyDescent="0.25">
      <c r="A12" s="3" t="s">
        <v>69</v>
      </c>
      <c r="B12" s="65">
        <f>'[2]Table 7'!B10/1000000</f>
        <v>4528.178903</v>
      </c>
      <c r="C12" s="65"/>
      <c r="D12" s="83" t="s">
        <v>85</v>
      </c>
      <c r="E12" s="83"/>
      <c r="F12" s="65">
        <f>B12</f>
        <v>4528.178903</v>
      </c>
    </row>
    <row r="13" spans="1:9" x14ac:dyDescent="0.25">
      <c r="A13" s="3" t="s">
        <v>75</v>
      </c>
      <c r="B13" s="65">
        <f>'[2]Table 7'!B11/1000000</f>
        <v>329.31178499999999</v>
      </c>
      <c r="C13" s="65"/>
      <c r="D13" s="83" t="s">
        <v>85</v>
      </c>
      <c r="E13" s="83"/>
      <c r="F13" s="65">
        <f>B13</f>
        <v>329.31178499999999</v>
      </c>
    </row>
    <row r="14" spans="1:9" x14ac:dyDescent="0.25">
      <c r="A14" s="3" t="s">
        <v>76</v>
      </c>
      <c r="B14" s="65">
        <f>'[2]Table 7'!B12/1000000</f>
        <v>289.92677300000003</v>
      </c>
      <c r="C14" s="65"/>
      <c r="D14" s="65">
        <f>'[2]Table 7'!C12/1000000</f>
        <v>-8.0392499999999991</v>
      </c>
      <c r="E14" s="65"/>
      <c r="F14" s="65">
        <f t="shared" si="1"/>
        <v>281.88752300000004</v>
      </c>
      <c r="H14" s="112"/>
    </row>
    <row r="15" spans="1:9" x14ac:dyDescent="0.25">
      <c r="A15" s="3" t="s">
        <v>77</v>
      </c>
      <c r="B15" s="39">
        <f>'[2]Table 7'!B13</f>
        <v>67743</v>
      </c>
      <c r="C15" s="40"/>
      <c r="D15" s="39">
        <f>'[2]Table 7'!C13</f>
        <v>65925</v>
      </c>
      <c r="E15" s="40"/>
      <c r="F15" s="36">
        <f t="shared" si="1"/>
        <v>133668</v>
      </c>
    </row>
    <row r="16" spans="1:9" ht="15" customHeight="1" x14ac:dyDescent="0.25">
      <c r="A16" s="43" t="s">
        <v>111</v>
      </c>
      <c r="B16" s="44">
        <f>'[2]Table 7'!B14</f>
        <v>27150</v>
      </c>
      <c r="C16" s="44"/>
      <c r="D16" s="44">
        <f>'[2]Table 7'!C14</f>
        <v>23208</v>
      </c>
      <c r="E16" s="44"/>
      <c r="F16" s="44">
        <f t="shared" si="1"/>
        <v>50358</v>
      </c>
      <c r="G16" s="44"/>
    </row>
    <row r="17" spans="1:8" x14ac:dyDescent="0.25">
      <c r="A17" s="45" t="s">
        <v>84</v>
      </c>
    </row>
    <row r="18" spans="1:8" s="3" customFormat="1" ht="29.25" customHeight="1" x14ac:dyDescent="0.25"/>
    <row r="20" spans="1:8" ht="16.5" x14ac:dyDescent="0.25">
      <c r="A20" s="532" t="s">
        <v>2</v>
      </c>
      <c r="B20" s="532"/>
      <c r="C20" s="532"/>
      <c r="D20" s="532"/>
      <c r="E20" s="532"/>
      <c r="F20" s="532"/>
    </row>
    <row r="21" spans="1:8" ht="33" customHeight="1" x14ac:dyDescent="0.25">
      <c r="A21" s="591" t="s">
        <v>107</v>
      </c>
      <c r="B21" s="591"/>
      <c r="C21" s="591"/>
      <c r="D21" s="591"/>
      <c r="E21" s="591"/>
      <c r="F21" s="591"/>
    </row>
    <row r="22" spans="1:8" x14ac:dyDescent="0.25">
      <c r="A22" s="541" t="s">
        <v>26</v>
      </c>
      <c r="B22" s="541"/>
      <c r="C22" s="541"/>
      <c r="D22" s="541"/>
      <c r="E22" s="541"/>
      <c r="F22" s="541"/>
    </row>
    <row r="23" spans="1:8" x14ac:dyDescent="0.25">
      <c r="D23" s="41"/>
      <c r="E23" s="41"/>
    </row>
    <row r="24" spans="1:8" ht="21" customHeight="1" x14ac:dyDescent="0.25">
      <c r="A24" s="42"/>
      <c r="B24" s="592" t="s">
        <v>37</v>
      </c>
      <c r="C24" s="592"/>
      <c r="D24" s="592" t="s">
        <v>38</v>
      </c>
      <c r="E24" s="592"/>
      <c r="F24" s="592" t="s">
        <v>34</v>
      </c>
      <c r="G24" s="592"/>
    </row>
    <row r="25" spans="1:8" x14ac:dyDescent="0.25">
      <c r="A25" s="3" t="s">
        <v>72</v>
      </c>
      <c r="B25" s="39">
        <f>'[2]Table 8'!B6</f>
        <v>2986</v>
      </c>
      <c r="C25" s="40"/>
      <c r="D25" s="39">
        <f>'[2]Table 8'!C6</f>
        <v>2310</v>
      </c>
      <c r="E25" s="40"/>
      <c r="F25" s="36">
        <f>B25+D25</f>
        <v>5296</v>
      </c>
    </row>
    <row r="26" spans="1:8" x14ac:dyDescent="0.25">
      <c r="A26" s="3" t="s">
        <v>136</v>
      </c>
      <c r="B26" s="39">
        <v>3050</v>
      </c>
      <c r="C26" s="39"/>
      <c r="D26" s="39">
        <v>2382</v>
      </c>
      <c r="E26" s="40"/>
      <c r="F26" s="36">
        <f>B26+D26</f>
        <v>5432</v>
      </c>
    </row>
    <row r="27" spans="1:8" x14ac:dyDescent="0.25">
      <c r="A27" s="3" t="s">
        <v>137</v>
      </c>
      <c r="B27" s="65">
        <f>24027792/1000000</f>
        <v>24.027792000000002</v>
      </c>
      <c r="C27" s="65"/>
      <c r="D27" s="65">
        <f>18810720/1000000</f>
        <v>18.81072</v>
      </c>
      <c r="E27" s="65"/>
      <c r="F27" s="65">
        <f>B27+D27</f>
        <v>42.838512000000001</v>
      </c>
    </row>
    <row r="28" spans="1:8" x14ac:dyDescent="0.25">
      <c r="A28" s="35" t="s">
        <v>30</v>
      </c>
      <c r="B28" s="65">
        <f>'[2]Table 8'!B7/1000000</f>
        <v>184.807907</v>
      </c>
      <c r="C28" s="65"/>
      <c r="D28" s="65">
        <f>'[2]Table 8'!C7/1000000</f>
        <v>11.491229000000001</v>
      </c>
      <c r="E28" s="65"/>
      <c r="F28" s="65">
        <f t="shared" ref="F28:F30" si="2">B28+D28</f>
        <v>196.299136</v>
      </c>
      <c r="H28" s="36"/>
    </row>
    <row r="29" spans="1:8" x14ac:dyDescent="0.25">
      <c r="A29" s="35" t="s">
        <v>73</v>
      </c>
      <c r="B29" s="65">
        <f>'[2]Table 8'!B8/1000000</f>
        <v>3.405688</v>
      </c>
      <c r="C29" s="65"/>
      <c r="D29" s="65">
        <f>'[2]Table 8'!C8/1000000</f>
        <v>2.7277360000000002</v>
      </c>
      <c r="E29" s="65"/>
      <c r="F29" s="65">
        <f t="shared" si="2"/>
        <v>6.1334239999999998</v>
      </c>
    </row>
    <row r="30" spans="1:8" x14ac:dyDescent="0.25">
      <c r="A30" s="35" t="s">
        <v>74</v>
      </c>
      <c r="B30" s="65">
        <f>'[2]Table 8'!B9/1000000</f>
        <v>34.421140000000001</v>
      </c>
      <c r="C30" s="65"/>
      <c r="D30" s="65">
        <f>'[2]Table 8'!C9/1000000</f>
        <v>33.163575999999999</v>
      </c>
      <c r="E30" s="65"/>
      <c r="F30" s="65">
        <f t="shared" si="2"/>
        <v>67.584716</v>
      </c>
    </row>
    <row r="31" spans="1:8" x14ac:dyDescent="0.25">
      <c r="A31" s="35" t="s">
        <v>78</v>
      </c>
      <c r="B31" s="65">
        <f>'[2]Table 8'!B10/1000000</f>
        <v>122.88068699999999</v>
      </c>
      <c r="C31" s="65"/>
      <c r="D31" s="83" t="s">
        <v>85</v>
      </c>
      <c r="E31" s="83"/>
      <c r="F31" s="65">
        <f>B31</f>
        <v>122.88068699999999</v>
      </c>
    </row>
    <row r="32" spans="1:8" x14ac:dyDescent="0.25">
      <c r="A32" s="46" t="s">
        <v>75</v>
      </c>
      <c r="B32" s="65">
        <f>'[2]Table 8'!B11/1000000</f>
        <v>7.5613340000000004</v>
      </c>
      <c r="C32" s="65"/>
      <c r="D32" s="83" t="s">
        <v>85</v>
      </c>
      <c r="E32" s="83"/>
      <c r="F32" s="65">
        <f>B32</f>
        <v>7.5613340000000004</v>
      </c>
    </row>
    <row r="33" spans="1:9" x14ac:dyDescent="0.25">
      <c r="A33" s="46" t="s">
        <v>76</v>
      </c>
      <c r="B33" s="65">
        <f>'[2]Table 8'!B12/1000000</f>
        <v>6.7473869999999998</v>
      </c>
      <c r="C33" s="65"/>
      <c r="D33" s="65">
        <f>'[2]Table 8'!C12/1000000</f>
        <v>-0.31284699999999999</v>
      </c>
      <c r="E33" s="65"/>
      <c r="F33" s="65">
        <f t="shared" ref="F33:F35" si="3">B33+D33</f>
        <v>6.4345400000000001</v>
      </c>
      <c r="H33" s="112"/>
    </row>
    <row r="34" spans="1:9" ht="15" customHeight="1" x14ac:dyDescent="0.25">
      <c r="A34" s="46" t="s">
        <v>79</v>
      </c>
      <c r="B34" s="39">
        <f>'[2]Table 8'!B13</f>
        <v>1933</v>
      </c>
      <c r="C34" s="40"/>
      <c r="D34" s="39">
        <f>'[2]Table 8'!C13</f>
        <v>1886</v>
      </c>
      <c r="E34" s="40"/>
      <c r="F34" s="36">
        <f t="shared" si="3"/>
        <v>3819</v>
      </c>
    </row>
    <row r="35" spans="1:9" ht="15" customHeight="1" x14ac:dyDescent="0.25">
      <c r="A35" s="47" t="s">
        <v>80</v>
      </c>
      <c r="B35" s="39">
        <f>'[2]Table 8'!B14</f>
        <v>1117</v>
      </c>
      <c r="C35" s="44"/>
      <c r="D35" s="39">
        <f>'[2]Table 8'!C14</f>
        <v>496</v>
      </c>
      <c r="E35" s="44"/>
      <c r="F35" s="44">
        <f t="shared" si="3"/>
        <v>1613</v>
      </c>
      <c r="G35" s="44"/>
    </row>
    <row r="36" spans="1:9" ht="19.5" customHeight="1" x14ac:dyDescent="0.25">
      <c r="A36" s="590" t="s">
        <v>108</v>
      </c>
      <c r="B36" s="590"/>
      <c r="C36" s="590"/>
      <c r="D36" s="590"/>
      <c r="E36" s="590"/>
    </row>
    <row r="37" spans="1:9" s="3" customFormat="1" ht="129" customHeight="1" x14ac:dyDescent="0.25"/>
    <row r="39" spans="1:9" ht="16.5" x14ac:dyDescent="0.25">
      <c r="A39" s="21"/>
      <c r="B39" s="21"/>
      <c r="C39" s="21"/>
      <c r="D39" s="21"/>
      <c r="E39" s="21"/>
      <c r="F39" s="21"/>
    </row>
    <row r="40" spans="1:9" ht="16.5" x14ac:dyDescent="0.25">
      <c r="A40" s="532" t="s">
        <v>126</v>
      </c>
      <c r="B40" s="532"/>
      <c r="C40" s="532"/>
      <c r="D40" s="532"/>
      <c r="E40" s="532"/>
      <c r="F40" s="532"/>
    </row>
    <row r="41" spans="1:9" ht="16.5" x14ac:dyDescent="0.25">
      <c r="A41" s="591" t="s">
        <v>138</v>
      </c>
      <c r="B41" s="591"/>
      <c r="C41" s="591"/>
      <c r="D41" s="591"/>
      <c r="E41" s="591"/>
      <c r="F41" s="591"/>
    </row>
    <row r="42" spans="1:9" x14ac:dyDescent="0.25">
      <c r="A42" s="541" t="s">
        <v>26</v>
      </c>
      <c r="B42" s="541"/>
      <c r="C42" s="541"/>
      <c r="D42" s="541"/>
      <c r="E42" s="541"/>
      <c r="F42" s="541"/>
    </row>
    <row r="43" spans="1:9" ht="11.25" customHeight="1" x14ac:dyDescent="0.25">
      <c r="D43" s="41"/>
      <c r="E43" s="41"/>
    </row>
    <row r="44" spans="1:9" ht="15" customHeight="1" x14ac:dyDescent="0.25">
      <c r="A44" s="42"/>
      <c r="B44" s="592">
        <v>2015</v>
      </c>
      <c r="C44" s="592"/>
      <c r="D44" s="592">
        <v>2014</v>
      </c>
      <c r="E44" s="592"/>
      <c r="F44" s="592" t="s">
        <v>139</v>
      </c>
      <c r="G44" s="592"/>
      <c r="I44" s="204"/>
    </row>
    <row r="45" spans="1:9" x14ac:dyDescent="0.25">
      <c r="A45" s="3" t="s">
        <v>72</v>
      </c>
      <c r="B45" s="39">
        <v>31614</v>
      </c>
      <c r="C45" s="40"/>
      <c r="D45" s="39">
        <v>31219</v>
      </c>
      <c r="E45" s="40"/>
      <c r="F45" s="136">
        <f>(B45-D45)/D45</f>
        <v>1.2652551330920274E-2</v>
      </c>
    </row>
    <row r="46" spans="1:9" x14ac:dyDescent="0.25">
      <c r="A46" s="117" t="s">
        <v>30</v>
      </c>
      <c r="B46" s="65">
        <v>224.08498</v>
      </c>
      <c r="C46" s="65"/>
      <c r="D46" s="65">
        <v>214.250034</v>
      </c>
      <c r="E46" s="65"/>
      <c r="F46" s="205">
        <f>(B46-D46)/D46</f>
        <v>4.5904058059566058E-2</v>
      </c>
      <c r="H46" s="36"/>
    </row>
    <row r="47" spans="1:9" x14ac:dyDescent="0.25">
      <c r="A47" s="117" t="s">
        <v>78</v>
      </c>
      <c r="B47" s="65">
        <v>164.13806700000001</v>
      </c>
      <c r="C47" s="65"/>
      <c r="D47" s="83">
        <v>155.519069</v>
      </c>
      <c r="E47" s="83"/>
      <c r="F47" s="205">
        <f t="shared" ref="F47:F49" si="4">(B47-D47)/D47</f>
        <v>5.542084360085775E-2</v>
      </c>
    </row>
    <row r="48" spans="1:9" x14ac:dyDescent="0.25">
      <c r="A48" s="46" t="s">
        <v>75</v>
      </c>
      <c r="B48" s="179">
        <v>6.9187669999999999</v>
      </c>
      <c r="C48" s="65"/>
      <c r="D48" s="179">
        <v>6.5460060000000002</v>
      </c>
      <c r="E48" s="83"/>
      <c r="F48" s="205">
        <f t="shared" si="4"/>
        <v>5.6944799622853946E-2</v>
      </c>
    </row>
    <row r="49" spans="1:6" x14ac:dyDescent="0.25">
      <c r="A49" s="46" t="s">
        <v>76</v>
      </c>
      <c r="B49" s="202">
        <v>6.7428290000000004</v>
      </c>
      <c r="C49" s="81"/>
      <c r="D49" s="202">
        <v>6.3555999999999999</v>
      </c>
      <c r="E49" s="81"/>
      <c r="F49" s="206">
        <f t="shared" si="4"/>
        <v>6.0927213795707799E-2</v>
      </c>
    </row>
    <row r="50" spans="1:6" x14ac:dyDescent="0.25">
      <c r="A50" s="590" t="s">
        <v>108</v>
      </c>
      <c r="B50" s="593"/>
      <c r="C50" s="593"/>
      <c r="D50" s="593"/>
      <c r="E50" s="593"/>
    </row>
    <row r="51" spans="1:6" x14ac:dyDescent="0.25">
      <c r="A51" s="28"/>
      <c r="B51" s="31"/>
      <c r="C51" s="31"/>
      <c r="D51" s="31"/>
      <c r="E51" s="31"/>
      <c r="F51" s="30"/>
    </row>
    <row r="52" spans="1:6" ht="15" customHeight="1" x14ac:dyDescent="0.25">
      <c r="A52" s="3"/>
      <c r="B52" s="3"/>
      <c r="C52" s="3"/>
      <c r="D52" s="3"/>
      <c r="E52" s="3"/>
      <c r="F52" s="3"/>
    </row>
    <row r="53" spans="1:6" x14ac:dyDescent="0.25">
      <c r="A53" s="3"/>
      <c r="B53" s="3"/>
      <c r="C53" s="3"/>
      <c r="D53" s="3"/>
      <c r="E53" s="3"/>
      <c r="F53" s="3"/>
    </row>
    <row r="54" spans="1:6" s="3" customFormat="1" x14ac:dyDescent="0.25"/>
  </sheetData>
  <mergeCells count="20">
    <mergeCell ref="A50:E50"/>
    <mergeCell ref="A40:F40"/>
    <mergeCell ref="A41:F41"/>
    <mergeCell ref="A42:F42"/>
    <mergeCell ref="B44:C44"/>
    <mergeCell ref="D44:E44"/>
    <mergeCell ref="F44:G44"/>
    <mergeCell ref="A1:F1"/>
    <mergeCell ref="A36:E36"/>
    <mergeCell ref="A2:G2"/>
    <mergeCell ref="A3:G3"/>
    <mergeCell ref="A21:F21"/>
    <mergeCell ref="A20:F20"/>
    <mergeCell ref="A22:F22"/>
    <mergeCell ref="F24:G24"/>
    <mergeCell ref="B5:C5"/>
    <mergeCell ref="D5:E5"/>
    <mergeCell ref="F5:G5"/>
    <mergeCell ref="B24:C24"/>
    <mergeCell ref="D24:E24"/>
  </mergeCells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H21"/>
  <sheetViews>
    <sheetView workbookViewId="0">
      <selection activeCell="G29" sqref="G29"/>
    </sheetView>
  </sheetViews>
  <sheetFormatPr defaultRowHeight="15" x14ac:dyDescent="0.25"/>
  <cols>
    <col min="1" max="1" width="28.7109375" customWidth="1"/>
    <col min="2" max="2" width="15.42578125" customWidth="1"/>
    <col min="3" max="3" width="14.7109375" customWidth="1"/>
    <col min="4" max="4" width="11.85546875" customWidth="1"/>
    <col min="5" max="5" width="17.28515625" customWidth="1"/>
    <col min="6" max="6" width="12.5703125" style="115" customWidth="1"/>
    <col min="7" max="7" width="14.42578125" style="115" customWidth="1"/>
  </cols>
  <sheetData>
    <row r="1" spans="1:8" ht="16.5" x14ac:dyDescent="0.25">
      <c r="A1" s="532" t="s">
        <v>185</v>
      </c>
      <c r="B1" s="532"/>
      <c r="C1" s="532"/>
      <c r="D1" s="532"/>
      <c r="E1" s="532"/>
      <c r="F1" s="532"/>
      <c r="G1" s="532"/>
      <c r="H1" s="2"/>
    </row>
    <row r="2" spans="1:8" ht="16.5" x14ac:dyDescent="0.25">
      <c r="A2" s="532" t="s">
        <v>109</v>
      </c>
      <c r="B2" s="532"/>
      <c r="C2" s="532"/>
      <c r="D2" s="532"/>
      <c r="E2" s="532"/>
      <c r="F2" s="532"/>
      <c r="G2" s="532"/>
      <c r="H2" s="2"/>
    </row>
    <row r="3" spans="1:8" x14ac:dyDescent="0.25">
      <c r="A3" s="534" t="s">
        <v>26</v>
      </c>
      <c r="B3" s="534"/>
      <c r="C3" s="534"/>
      <c r="D3" s="534"/>
      <c r="E3" s="534"/>
      <c r="F3" s="534"/>
      <c r="G3" s="534"/>
      <c r="H3" s="2"/>
    </row>
    <row r="4" spans="1:8" x14ac:dyDescent="0.25">
      <c r="A4" s="41"/>
      <c r="B4" s="41"/>
      <c r="C4" s="41"/>
      <c r="D4" s="41"/>
      <c r="E4" s="41"/>
      <c r="F4" s="41"/>
      <c r="G4" s="41"/>
      <c r="H4" s="2"/>
    </row>
    <row r="5" spans="1:8" ht="19.5" customHeight="1" x14ac:dyDescent="0.25">
      <c r="A5" s="575" t="s">
        <v>24</v>
      </c>
      <c r="B5" s="547" t="s">
        <v>81</v>
      </c>
      <c r="C5" s="547"/>
      <c r="D5" s="595" t="s">
        <v>82</v>
      </c>
      <c r="E5" s="595"/>
      <c r="F5" s="595" t="s">
        <v>133</v>
      </c>
      <c r="G5" s="595"/>
      <c r="H5" s="2"/>
    </row>
    <row r="6" spans="1:8" x14ac:dyDescent="0.25">
      <c r="A6" s="547"/>
      <c r="B6" s="51" t="s">
        <v>27</v>
      </c>
      <c r="C6" s="51" t="s">
        <v>28</v>
      </c>
      <c r="D6" s="126" t="s">
        <v>27</v>
      </c>
      <c r="E6" s="126" t="s">
        <v>28</v>
      </c>
      <c r="F6" s="126" t="s">
        <v>27</v>
      </c>
      <c r="G6" s="126" t="s">
        <v>28</v>
      </c>
      <c r="H6" s="2"/>
    </row>
    <row r="7" spans="1:8" x14ac:dyDescent="0.25">
      <c r="A7" s="28" t="s">
        <v>83</v>
      </c>
      <c r="B7" s="199" t="s">
        <v>86</v>
      </c>
      <c r="C7" s="199" t="s">
        <v>86</v>
      </c>
      <c r="D7" s="125" t="s">
        <v>86</v>
      </c>
      <c r="E7" s="125" t="s">
        <v>86</v>
      </c>
      <c r="F7" s="270" t="s">
        <v>86</v>
      </c>
      <c r="G7" s="125" t="s">
        <v>86</v>
      </c>
      <c r="H7" s="2"/>
    </row>
    <row r="8" spans="1:8" x14ac:dyDescent="0.25">
      <c r="A8" s="28" t="s">
        <v>13</v>
      </c>
      <c r="B8" s="199" t="s">
        <v>86</v>
      </c>
      <c r="C8" s="199" t="s">
        <v>86</v>
      </c>
      <c r="D8" s="125" t="s">
        <v>86</v>
      </c>
      <c r="E8" s="125" t="s">
        <v>86</v>
      </c>
      <c r="F8" s="200">
        <v>3.3</v>
      </c>
      <c r="G8" s="200">
        <v>1.4</v>
      </c>
      <c r="H8" s="2"/>
    </row>
    <row r="9" spans="1:8" x14ac:dyDescent="0.25">
      <c r="A9" s="28" t="s">
        <v>14</v>
      </c>
      <c r="B9" s="199" t="s">
        <v>86</v>
      </c>
      <c r="C9" s="199" t="s">
        <v>86</v>
      </c>
      <c r="D9" s="125" t="s">
        <v>86</v>
      </c>
      <c r="E9" s="125" t="s">
        <v>86</v>
      </c>
      <c r="F9" s="200">
        <v>27.9</v>
      </c>
      <c r="G9" s="200">
        <v>5</v>
      </c>
      <c r="H9" s="2"/>
    </row>
    <row r="10" spans="1:8" x14ac:dyDescent="0.25">
      <c r="A10" s="28" t="s">
        <v>15</v>
      </c>
      <c r="B10" s="199" t="s">
        <v>86</v>
      </c>
      <c r="C10" s="199" t="s">
        <v>86</v>
      </c>
      <c r="D10" s="125" t="s">
        <v>86</v>
      </c>
      <c r="E10" s="125" t="s">
        <v>86</v>
      </c>
      <c r="F10" s="200">
        <v>65.5</v>
      </c>
      <c r="G10" s="200">
        <v>6.2</v>
      </c>
      <c r="H10" s="2"/>
    </row>
    <row r="11" spans="1:8" x14ac:dyDescent="0.25">
      <c r="A11" s="28" t="s">
        <v>16</v>
      </c>
      <c r="B11" s="179">
        <v>3.9175770000000001</v>
      </c>
      <c r="C11" s="179">
        <v>0.68239300000000003</v>
      </c>
      <c r="D11" s="127">
        <v>2.3109675206007436E-3</v>
      </c>
      <c r="E11" s="127">
        <v>6.2180100421527816E-3</v>
      </c>
      <c r="F11" s="200">
        <v>93.6</v>
      </c>
      <c r="G11" s="200">
        <v>5.9</v>
      </c>
      <c r="H11" s="2"/>
    </row>
    <row r="12" spans="1:8" x14ac:dyDescent="0.25">
      <c r="A12" s="28" t="s">
        <v>17</v>
      </c>
      <c r="B12" s="179">
        <v>8.2654510000000005</v>
      </c>
      <c r="C12" s="179">
        <v>1.1306989999999999</v>
      </c>
      <c r="D12" s="127">
        <v>4.731018512891128E-3</v>
      </c>
      <c r="E12" s="127">
        <v>1.2141493549561422E-2</v>
      </c>
      <c r="F12" s="200">
        <v>102.9</v>
      </c>
      <c r="G12" s="200">
        <v>5.3</v>
      </c>
      <c r="H12" s="2"/>
    </row>
    <row r="13" spans="1:8" x14ac:dyDescent="0.25">
      <c r="A13" s="28" t="s">
        <v>18</v>
      </c>
      <c r="B13" s="179">
        <v>29.877718999999999</v>
      </c>
      <c r="C13" s="179">
        <v>6.0327060000000001</v>
      </c>
      <c r="D13" s="127">
        <v>8.0819258620710311E-3</v>
      </c>
      <c r="E13" s="127">
        <v>3.3424103060956001E-2</v>
      </c>
      <c r="F13" s="200">
        <v>230.3</v>
      </c>
      <c r="G13" s="200">
        <v>11.1</v>
      </c>
      <c r="H13" s="2"/>
    </row>
    <row r="14" spans="1:8" x14ac:dyDescent="0.25">
      <c r="A14" s="28" t="s">
        <v>19</v>
      </c>
      <c r="B14" s="179">
        <v>43.950952999999998</v>
      </c>
      <c r="C14" s="179">
        <v>10.342784</v>
      </c>
      <c r="D14" s="127">
        <v>1.3408816243718093E-2</v>
      </c>
      <c r="E14" s="127">
        <v>7.2622112756965077E-2</v>
      </c>
      <c r="F14" s="200">
        <v>214.5</v>
      </c>
      <c r="G14" s="200">
        <v>9.4</v>
      </c>
      <c r="H14" s="2"/>
    </row>
    <row r="15" spans="1:8" x14ac:dyDescent="0.25">
      <c r="A15" s="28" t="s">
        <v>20</v>
      </c>
      <c r="B15" s="179">
        <v>103.37209900000001</v>
      </c>
      <c r="C15" s="179">
        <v>23.271391999999999</v>
      </c>
      <c r="D15" s="127">
        <v>2.1911182782617729E-2</v>
      </c>
      <c r="E15" s="127">
        <v>0.12754879537560615</v>
      </c>
      <c r="F15" s="200">
        <v>324</v>
      </c>
      <c r="G15" s="200">
        <v>12.7</v>
      </c>
      <c r="H15" s="2"/>
    </row>
    <row r="16" spans="1:8" x14ac:dyDescent="0.25">
      <c r="A16" s="28" t="s">
        <v>21</v>
      </c>
      <c r="B16" s="179">
        <v>96.466365999999994</v>
      </c>
      <c r="C16" s="179">
        <v>25.670883</v>
      </c>
      <c r="D16" s="127">
        <v>3.7937614967603298E-2</v>
      </c>
      <c r="E16" s="127">
        <v>0.21946658783581721</v>
      </c>
      <c r="F16" s="200">
        <v>183.6</v>
      </c>
      <c r="G16" s="200">
        <v>8.5</v>
      </c>
      <c r="H16" s="2"/>
    </row>
    <row r="17" spans="1:8" x14ac:dyDescent="0.25">
      <c r="A17" s="28" t="s">
        <v>22</v>
      </c>
      <c r="B17" s="179">
        <v>162.16683499999999</v>
      </c>
      <c r="C17" s="179">
        <v>44.061681999999998</v>
      </c>
      <c r="D17" s="127">
        <v>7.260385044756533E-2</v>
      </c>
      <c r="E17" s="127">
        <v>0.30485935073069109</v>
      </c>
      <c r="F17" s="200">
        <v>169.6</v>
      </c>
      <c r="G17" s="200">
        <v>10.8</v>
      </c>
      <c r="H17" s="2"/>
    </row>
    <row r="18" spans="1:8" x14ac:dyDescent="0.25">
      <c r="A18" s="28" t="s">
        <v>6</v>
      </c>
      <c r="B18" s="179">
        <v>1876.841066</v>
      </c>
      <c r="C18" s="179">
        <v>281.92702500000001</v>
      </c>
      <c r="D18" s="127">
        <v>0.31151155633407823</v>
      </c>
      <c r="E18" s="127">
        <v>0.39729696349517557</v>
      </c>
      <c r="F18" s="200">
        <v>521.70000000000005</v>
      </c>
      <c r="G18" s="200">
        <v>60.5</v>
      </c>
      <c r="H18" s="2"/>
    </row>
    <row r="19" spans="1:8" x14ac:dyDescent="0.25">
      <c r="A19" s="50" t="s">
        <v>34</v>
      </c>
      <c r="B19" s="202">
        <v>2324.8580659999998</v>
      </c>
      <c r="C19" s="202">
        <v>393.11956400000003</v>
      </c>
      <c r="D19" s="128">
        <v>8.2626137628889817E-2</v>
      </c>
      <c r="E19" s="128">
        <v>0.19421849311740291</v>
      </c>
      <c r="F19" s="201">
        <v>1936.8</v>
      </c>
      <c r="G19" s="201">
        <v>136.80000000000001</v>
      </c>
      <c r="H19" s="2"/>
    </row>
    <row r="20" spans="1:8" x14ac:dyDescent="0.25">
      <c r="A20" s="596" t="s">
        <v>62</v>
      </c>
      <c r="B20" s="596"/>
      <c r="C20" s="596"/>
      <c r="D20" s="596"/>
      <c r="E20" s="596"/>
      <c r="F20" s="596"/>
      <c r="G20" s="596"/>
      <c r="H20" s="2"/>
    </row>
    <row r="21" spans="1:8" x14ac:dyDescent="0.25">
      <c r="A21" s="594" t="s">
        <v>87</v>
      </c>
      <c r="B21" s="594"/>
      <c r="C21" s="594"/>
      <c r="D21" s="594"/>
      <c r="E21" s="594"/>
      <c r="F21" s="594"/>
      <c r="G21" s="594"/>
      <c r="H21" s="2"/>
    </row>
  </sheetData>
  <mergeCells count="9">
    <mergeCell ref="A21:G21"/>
    <mergeCell ref="A1:G1"/>
    <mergeCell ref="A2:G2"/>
    <mergeCell ref="A3:G3"/>
    <mergeCell ref="D5:E5"/>
    <mergeCell ref="F5:G5"/>
    <mergeCell ref="A5:A6"/>
    <mergeCell ref="B5:C5"/>
    <mergeCell ref="A20:G20"/>
  </mergeCells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Q31"/>
  <sheetViews>
    <sheetView workbookViewId="0">
      <selection sqref="A1:XFD1048576"/>
    </sheetView>
  </sheetViews>
  <sheetFormatPr defaultRowHeight="15" x14ac:dyDescent="0.25"/>
  <cols>
    <col min="1" max="1" width="11" style="2" customWidth="1"/>
    <col min="2" max="2" width="6.42578125" style="2" customWidth="1"/>
    <col min="3" max="3" width="9.5703125" style="2" customWidth="1"/>
    <col min="4" max="4" width="3.5703125" style="2" customWidth="1"/>
    <col min="5" max="5" width="9.7109375" style="2" customWidth="1"/>
    <col min="6" max="6" width="1.85546875" style="2" customWidth="1"/>
    <col min="7" max="7" width="7.7109375" style="2" customWidth="1"/>
    <col min="8" max="8" width="1.5703125" style="2" customWidth="1"/>
    <col min="9" max="9" width="13.85546875" style="2" customWidth="1"/>
    <col min="10" max="10" width="8.28515625" style="2" customWidth="1"/>
    <col min="11" max="11" width="0.85546875" style="2" customWidth="1"/>
    <col min="12" max="12" width="13.85546875" style="2" customWidth="1"/>
    <col min="13" max="13" width="8.28515625" style="2" customWidth="1"/>
    <col min="14" max="14" width="0.85546875" style="2" customWidth="1"/>
    <col min="15" max="15" width="12.28515625" style="2" customWidth="1"/>
    <col min="16" max="16" width="8.28515625" style="2" customWidth="1"/>
    <col min="17" max="17" width="0.85546875" style="2" customWidth="1"/>
    <col min="18" max="256" width="9.140625" style="2"/>
    <col min="257" max="257" width="11" style="2" customWidth="1"/>
    <col min="258" max="258" width="6.42578125" style="2" customWidth="1"/>
    <col min="259" max="259" width="9.5703125" style="2" customWidth="1"/>
    <col min="260" max="260" width="3.5703125" style="2" customWidth="1"/>
    <col min="261" max="261" width="9.7109375" style="2" customWidth="1"/>
    <col min="262" max="262" width="1.85546875" style="2" customWidth="1"/>
    <col min="263" max="263" width="7.7109375" style="2" customWidth="1"/>
    <col min="264" max="264" width="1.5703125" style="2" customWidth="1"/>
    <col min="265" max="265" width="13.85546875" style="2" customWidth="1"/>
    <col min="266" max="266" width="8.28515625" style="2" customWidth="1"/>
    <col min="267" max="267" width="0.85546875" style="2" customWidth="1"/>
    <col min="268" max="268" width="13.85546875" style="2" customWidth="1"/>
    <col min="269" max="269" width="8.28515625" style="2" customWidth="1"/>
    <col min="270" max="270" width="0.85546875" style="2" customWidth="1"/>
    <col min="271" max="271" width="12.28515625" style="2" customWidth="1"/>
    <col min="272" max="272" width="8.28515625" style="2" customWidth="1"/>
    <col min="273" max="273" width="0.85546875" style="2" customWidth="1"/>
    <col min="274" max="512" width="9.140625" style="2"/>
    <col min="513" max="513" width="11" style="2" customWidth="1"/>
    <col min="514" max="514" width="6.42578125" style="2" customWidth="1"/>
    <col min="515" max="515" width="9.5703125" style="2" customWidth="1"/>
    <col min="516" max="516" width="3.5703125" style="2" customWidth="1"/>
    <col min="517" max="517" width="9.7109375" style="2" customWidth="1"/>
    <col min="518" max="518" width="1.85546875" style="2" customWidth="1"/>
    <col min="519" max="519" width="7.7109375" style="2" customWidth="1"/>
    <col min="520" max="520" width="1.5703125" style="2" customWidth="1"/>
    <col min="521" max="521" width="13.85546875" style="2" customWidth="1"/>
    <col min="522" max="522" width="8.28515625" style="2" customWidth="1"/>
    <col min="523" max="523" width="0.85546875" style="2" customWidth="1"/>
    <col min="524" max="524" width="13.85546875" style="2" customWidth="1"/>
    <col min="525" max="525" width="8.28515625" style="2" customWidth="1"/>
    <col min="526" max="526" width="0.85546875" style="2" customWidth="1"/>
    <col min="527" max="527" width="12.28515625" style="2" customWidth="1"/>
    <col min="528" max="528" width="8.28515625" style="2" customWidth="1"/>
    <col min="529" max="529" width="0.85546875" style="2" customWidth="1"/>
    <col min="530" max="768" width="9.140625" style="2"/>
    <col min="769" max="769" width="11" style="2" customWidth="1"/>
    <col min="770" max="770" width="6.42578125" style="2" customWidth="1"/>
    <col min="771" max="771" width="9.5703125" style="2" customWidth="1"/>
    <col min="772" max="772" width="3.5703125" style="2" customWidth="1"/>
    <col min="773" max="773" width="9.7109375" style="2" customWidth="1"/>
    <col min="774" max="774" width="1.85546875" style="2" customWidth="1"/>
    <col min="775" max="775" width="7.7109375" style="2" customWidth="1"/>
    <col min="776" max="776" width="1.5703125" style="2" customWidth="1"/>
    <col min="777" max="777" width="13.85546875" style="2" customWidth="1"/>
    <col min="778" max="778" width="8.28515625" style="2" customWidth="1"/>
    <col min="779" max="779" width="0.85546875" style="2" customWidth="1"/>
    <col min="780" max="780" width="13.85546875" style="2" customWidth="1"/>
    <col min="781" max="781" width="8.28515625" style="2" customWidth="1"/>
    <col min="782" max="782" width="0.85546875" style="2" customWidth="1"/>
    <col min="783" max="783" width="12.28515625" style="2" customWidth="1"/>
    <col min="784" max="784" width="8.28515625" style="2" customWidth="1"/>
    <col min="785" max="785" width="0.85546875" style="2" customWidth="1"/>
    <col min="786" max="1024" width="9.140625" style="2"/>
    <col min="1025" max="1025" width="11" style="2" customWidth="1"/>
    <col min="1026" max="1026" width="6.42578125" style="2" customWidth="1"/>
    <col min="1027" max="1027" width="9.5703125" style="2" customWidth="1"/>
    <col min="1028" max="1028" width="3.5703125" style="2" customWidth="1"/>
    <col min="1029" max="1029" width="9.7109375" style="2" customWidth="1"/>
    <col min="1030" max="1030" width="1.85546875" style="2" customWidth="1"/>
    <col min="1031" max="1031" width="7.7109375" style="2" customWidth="1"/>
    <col min="1032" max="1032" width="1.5703125" style="2" customWidth="1"/>
    <col min="1033" max="1033" width="13.85546875" style="2" customWidth="1"/>
    <col min="1034" max="1034" width="8.28515625" style="2" customWidth="1"/>
    <col min="1035" max="1035" width="0.85546875" style="2" customWidth="1"/>
    <col min="1036" max="1036" width="13.85546875" style="2" customWidth="1"/>
    <col min="1037" max="1037" width="8.28515625" style="2" customWidth="1"/>
    <col min="1038" max="1038" width="0.85546875" style="2" customWidth="1"/>
    <col min="1039" max="1039" width="12.28515625" style="2" customWidth="1"/>
    <col min="1040" max="1040" width="8.28515625" style="2" customWidth="1"/>
    <col min="1041" max="1041" width="0.85546875" style="2" customWidth="1"/>
    <col min="1042" max="1280" width="9.140625" style="2"/>
    <col min="1281" max="1281" width="11" style="2" customWidth="1"/>
    <col min="1282" max="1282" width="6.42578125" style="2" customWidth="1"/>
    <col min="1283" max="1283" width="9.5703125" style="2" customWidth="1"/>
    <col min="1284" max="1284" width="3.5703125" style="2" customWidth="1"/>
    <col min="1285" max="1285" width="9.7109375" style="2" customWidth="1"/>
    <col min="1286" max="1286" width="1.85546875" style="2" customWidth="1"/>
    <col min="1287" max="1287" width="7.7109375" style="2" customWidth="1"/>
    <col min="1288" max="1288" width="1.5703125" style="2" customWidth="1"/>
    <col min="1289" max="1289" width="13.85546875" style="2" customWidth="1"/>
    <col min="1290" max="1290" width="8.28515625" style="2" customWidth="1"/>
    <col min="1291" max="1291" width="0.85546875" style="2" customWidth="1"/>
    <col min="1292" max="1292" width="13.85546875" style="2" customWidth="1"/>
    <col min="1293" max="1293" width="8.28515625" style="2" customWidth="1"/>
    <col min="1294" max="1294" width="0.85546875" style="2" customWidth="1"/>
    <col min="1295" max="1295" width="12.28515625" style="2" customWidth="1"/>
    <col min="1296" max="1296" width="8.28515625" style="2" customWidth="1"/>
    <col min="1297" max="1297" width="0.85546875" style="2" customWidth="1"/>
    <col min="1298" max="1536" width="9.140625" style="2"/>
    <col min="1537" max="1537" width="11" style="2" customWidth="1"/>
    <col min="1538" max="1538" width="6.42578125" style="2" customWidth="1"/>
    <col min="1539" max="1539" width="9.5703125" style="2" customWidth="1"/>
    <col min="1540" max="1540" width="3.5703125" style="2" customWidth="1"/>
    <col min="1541" max="1541" width="9.7109375" style="2" customWidth="1"/>
    <col min="1542" max="1542" width="1.85546875" style="2" customWidth="1"/>
    <col min="1543" max="1543" width="7.7109375" style="2" customWidth="1"/>
    <col min="1544" max="1544" width="1.5703125" style="2" customWidth="1"/>
    <col min="1545" max="1545" width="13.85546875" style="2" customWidth="1"/>
    <col min="1546" max="1546" width="8.28515625" style="2" customWidth="1"/>
    <col min="1547" max="1547" width="0.85546875" style="2" customWidth="1"/>
    <col min="1548" max="1548" width="13.85546875" style="2" customWidth="1"/>
    <col min="1549" max="1549" width="8.28515625" style="2" customWidth="1"/>
    <col min="1550" max="1550" width="0.85546875" style="2" customWidth="1"/>
    <col min="1551" max="1551" width="12.28515625" style="2" customWidth="1"/>
    <col min="1552" max="1552" width="8.28515625" style="2" customWidth="1"/>
    <col min="1553" max="1553" width="0.85546875" style="2" customWidth="1"/>
    <col min="1554" max="1792" width="9.140625" style="2"/>
    <col min="1793" max="1793" width="11" style="2" customWidth="1"/>
    <col min="1794" max="1794" width="6.42578125" style="2" customWidth="1"/>
    <col min="1795" max="1795" width="9.5703125" style="2" customWidth="1"/>
    <col min="1796" max="1796" width="3.5703125" style="2" customWidth="1"/>
    <col min="1797" max="1797" width="9.7109375" style="2" customWidth="1"/>
    <col min="1798" max="1798" width="1.85546875" style="2" customWidth="1"/>
    <col min="1799" max="1799" width="7.7109375" style="2" customWidth="1"/>
    <col min="1800" max="1800" width="1.5703125" style="2" customWidth="1"/>
    <col min="1801" max="1801" width="13.85546875" style="2" customWidth="1"/>
    <col min="1802" max="1802" width="8.28515625" style="2" customWidth="1"/>
    <col min="1803" max="1803" width="0.85546875" style="2" customWidth="1"/>
    <col min="1804" max="1804" width="13.85546875" style="2" customWidth="1"/>
    <col min="1805" max="1805" width="8.28515625" style="2" customWidth="1"/>
    <col min="1806" max="1806" width="0.85546875" style="2" customWidth="1"/>
    <col min="1807" max="1807" width="12.28515625" style="2" customWidth="1"/>
    <col min="1808" max="1808" width="8.28515625" style="2" customWidth="1"/>
    <col min="1809" max="1809" width="0.85546875" style="2" customWidth="1"/>
    <col min="1810" max="2048" width="9.140625" style="2"/>
    <col min="2049" max="2049" width="11" style="2" customWidth="1"/>
    <col min="2050" max="2050" width="6.42578125" style="2" customWidth="1"/>
    <col min="2051" max="2051" width="9.5703125" style="2" customWidth="1"/>
    <col min="2052" max="2052" width="3.5703125" style="2" customWidth="1"/>
    <col min="2053" max="2053" width="9.7109375" style="2" customWidth="1"/>
    <col min="2054" max="2054" width="1.85546875" style="2" customWidth="1"/>
    <col min="2055" max="2055" width="7.7109375" style="2" customWidth="1"/>
    <col min="2056" max="2056" width="1.5703125" style="2" customWidth="1"/>
    <col min="2057" max="2057" width="13.85546875" style="2" customWidth="1"/>
    <col min="2058" max="2058" width="8.28515625" style="2" customWidth="1"/>
    <col min="2059" max="2059" width="0.85546875" style="2" customWidth="1"/>
    <col min="2060" max="2060" width="13.85546875" style="2" customWidth="1"/>
    <col min="2061" max="2061" width="8.28515625" style="2" customWidth="1"/>
    <col min="2062" max="2062" width="0.85546875" style="2" customWidth="1"/>
    <col min="2063" max="2063" width="12.28515625" style="2" customWidth="1"/>
    <col min="2064" max="2064" width="8.28515625" style="2" customWidth="1"/>
    <col min="2065" max="2065" width="0.85546875" style="2" customWidth="1"/>
    <col min="2066" max="2304" width="9.140625" style="2"/>
    <col min="2305" max="2305" width="11" style="2" customWidth="1"/>
    <col min="2306" max="2306" width="6.42578125" style="2" customWidth="1"/>
    <col min="2307" max="2307" width="9.5703125" style="2" customWidth="1"/>
    <col min="2308" max="2308" width="3.5703125" style="2" customWidth="1"/>
    <col min="2309" max="2309" width="9.7109375" style="2" customWidth="1"/>
    <col min="2310" max="2310" width="1.85546875" style="2" customWidth="1"/>
    <col min="2311" max="2311" width="7.7109375" style="2" customWidth="1"/>
    <col min="2312" max="2312" width="1.5703125" style="2" customWidth="1"/>
    <col min="2313" max="2313" width="13.85546875" style="2" customWidth="1"/>
    <col min="2314" max="2314" width="8.28515625" style="2" customWidth="1"/>
    <col min="2315" max="2315" width="0.85546875" style="2" customWidth="1"/>
    <col min="2316" max="2316" width="13.85546875" style="2" customWidth="1"/>
    <col min="2317" max="2317" width="8.28515625" style="2" customWidth="1"/>
    <col min="2318" max="2318" width="0.85546875" style="2" customWidth="1"/>
    <col min="2319" max="2319" width="12.28515625" style="2" customWidth="1"/>
    <col min="2320" max="2320" width="8.28515625" style="2" customWidth="1"/>
    <col min="2321" max="2321" width="0.85546875" style="2" customWidth="1"/>
    <col min="2322" max="2560" width="9.140625" style="2"/>
    <col min="2561" max="2561" width="11" style="2" customWidth="1"/>
    <col min="2562" max="2562" width="6.42578125" style="2" customWidth="1"/>
    <col min="2563" max="2563" width="9.5703125" style="2" customWidth="1"/>
    <col min="2564" max="2564" width="3.5703125" style="2" customWidth="1"/>
    <col min="2565" max="2565" width="9.7109375" style="2" customWidth="1"/>
    <col min="2566" max="2566" width="1.85546875" style="2" customWidth="1"/>
    <col min="2567" max="2567" width="7.7109375" style="2" customWidth="1"/>
    <col min="2568" max="2568" width="1.5703125" style="2" customWidth="1"/>
    <col min="2569" max="2569" width="13.85546875" style="2" customWidth="1"/>
    <col min="2570" max="2570" width="8.28515625" style="2" customWidth="1"/>
    <col min="2571" max="2571" width="0.85546875" style="2" customWidth="1"/>
    <col min="2572" max="2572" width="13.85546875" style="2" customWidth="1"/>
    <col min="2573" max="2573" width="8.28515625" style="2" customWidth="1"/>
    <col min="2574" max="2574" width="0.85546875" style="2" customWidth="1"/>
    <col min="2575" max="2575" width="12.28515625" style="2" customWidth="1"/>
    <col min="2576" max="2576" width="8.28515625" style="2" customWidth="1"/>
    <col min="2577" max="2577" width="0.85546875" style="2" customWidth="1"/>
    <col min="2578" max="2816" width="9.140625" style="2"/>
    <col min="2817" max="2817" width="11" style="2" customWidth="1"/>
    <col min="2818" max="2818" width="6.42578125" style="2" customWidth="1"/>
    <col min="2819" max="2819" width="9.5703125" style="2" customWidth="1"/>
    <col min="2820" max="2820" width="3.5703125" style="2" customWidth="1"/>
    <col min="2821" max="2821" width="9.7109375" style="2" customWidth="1"/>
    <col min="2822" max="2822" width="1.85546875" style="2" customWidth="1"/>
    <col min="2823" max="2823" width="7.7109375" style="2" customWidth="1"/>
    <col min="2824" max="2824" width="1.5703125" style="2" customWidth="1"/>
    <col min="2825" max="2825" width="13.85546875" style="2" customWidth="1"/>
    <col min="2826" max="2826" width="8.28515625" style="2" customWidth="1"/>
    <col min="2827" max="2827" width="0.85546875" style="2" customWidth="1"/>
    <col min="2828" max="2828" width="13.85546875" style="2" customWidth="1"/>
    <col min="2829" max="2829" width="8.28515625" style="2" customWidth="1"/>
    <col min="2830" max="2830" width="0.85546875" style="2" customWidth="1"/>
    <col min="2831" max="2831" width="12.28515625" style="2" customWidth="1"/>
    <col min="2832" max="2832" width="8.28515625" style="2" customWidth="1"/>
    <col min="2833" max="2833" width="0.85546875" style="2" customWidth="1"/>
    <col min="2834" max="3072" width="9.140625" style="2"/>
    <col min="3073" max="3073" width="11" style="2" customWidth="1"/>
    <col min="3074" max="3074" width="6.42578125" style="2" customWidth="1"/>
    <col min="3075" max="3075" width="9.5703125" style="2" customWidth="1"/>
    <col min="3076" max="3076" width="3.5703125" style="2" customWidth="1"/>
    <col min="3077" max="3077" width="9.7109375" style="2" customWidth="1"/>
    <col min="3078" max="3078" width="1.85546875" style="2" customWidth="1"/>
    <col min="3079" max="3079" width="7.7109375" style="2" customWidth="1"/>
    <col min="3080" max="3080" width="1.5703125" style="2" customWidth="1"/>
    <col min="3081" max="3081" width="13.85546875" style="2" customWidth="1"/>
    <col min="3082" max="3082" width="8.28515625" style="2" customWidth="1"/>
    <col min="3083" max="3083" width="0.85546875" style="2" customWidth="1"/>
    <col min="3084" max="3084" width="13.85546875" style="2" customWidth="1"/>
    <col min="3085" max="3085" width="8.28515625" style="2" customWidth="1"/>
    <col min="3086" max="3086" width="0.85546875" style="2" customWidth="1"/>
    <col min="3087" max="3087" width="12.28515625" style="2" customWidth="1"/>
    <col min="3088" max="3088" width="8.28515625" style="2" customWidth="1"/>
    <col min="3089" max="3089" width="0.85546875" style="2" customWidth="1"/>
    <col min="3090" max="3328" width="9.140625" style="2"/>
    <col min="3329" max="3329" width="11" style="2" customWidth="1"/>
    <col min="3330" max="3330" width="6.42578125" style="2" customWidth="1"/>
    <col min="3331" max="3331" width="9.5703125" style="2" customWidth="1"/>
    <col min="3332" max="3332" width="3.5703125" style="2" customWidth="1"/>
    <col min="3333" max="3333" width="9.7109375" style="2" customWidth="1"/>
    <col min="3334" max="3334" width="1.85546875" style="2" customWidth="1"/>
    <col min="3335" max="3335" width="7.7109375" style="2" customWidth="1"/>
    <col min="3336" max="3336" width="1.5703125" style="2" customWidth="1"/>
    <col min="3337" max="3337" width="13.85546875" style="2" customWidth="1"/>
    <col min="3338" max="3338" width="8.28515625" style="2" customWidth="1"/>
    <col min="3339" max="3339" width="0.85546875" style="2" customWidth="1"/>
    <col min="3340" max="3340" width="13.85546875" style="2" customWidth="1"/>
    <col min="3341" max="3341" width="8.28515625" style="2" customWidth="1"/>
    <col min="3342" max="3342" width="0.85546875" style="2" customWidth="1"/>
    <col min="3343" max="3343" width="12.28515625" style="2" customWidth="1"/>
    <col min="3344" max="3344" width="8.28515625" style="2" customWidth="1"/>
    <col min="3345" max="3345" width="0.85546875" style="2" customWidth="1"/>
    <col min="3346" max="3584" width="9.140625" style="2"/>
    <col min="3585" max="3585" width="11" style="2" customWidth="1"/>
    <col min="3586" max="3586" width="6.42578125" style="2" customWidth="1"/>
    <col min="3587" max="3587" width="9.5703125" style="2" customWidth="1"/>
    <col min="3588" max="3588" width="3.5703125" style="2" customWidth="1"/>
    <col min="3589" max="3589" width="9.7109375" style="2" customWidth="1"/>
    <col min="3590" max="3590" width="1.85546875" style="2" customWidth="1"/>
    <col min="3591" max="3591" width="7.7109375" style="2" customWidth="1"/>
    <col min="3592" max="3592" width="1.5703125" style="2" customWidth="1"/>
    <col min="3593" max="3593" width="13.85546875" style="2" customWidth="1"/>
    <col min="3594" max="3594" width="8.28515625" style="2" customWidth="1"/>
    <col min="3595" max="3595" width="0.85546875" style="2" customWidth="1"/>
    <col min="3596" max="3596" width="13.85546875" style="2" customWidth="1"/>
    <col min="3597" max="3597" width="8.28515625" style="2" customWidth="1"/>
    <col min="3598" max="3598" width="0.85546875" style="2" customWidth="1"/>
    <col min="3599" max="3599" width="12.28515625" style="2" customWidth="1"/>
    <col min="3600" max="3600" width="8.28515625" style="2" customWidth="1"/>
    <col min="3601" max="3601" width="0.85546875" style="2" customWidth="1"/>
    <col min="3602" max="3840" width="9.140625" style="2"/>
    <col min="3841" max="3841" width="11" style="2" customWidth="1"/>
    <col min="3842" max="3842" width="6.42578125" style="2" customWidth="1"/>
    <col min="3843" max="3843" width="9.5703125" style="2" customWidth="1"/>
    <col min="3844" max="3844" width="3.5703125" style="2" customWidth="1"/>
    <col min="3845" max="3845" width="9.7109375" style="2" customWidth="1"/>
    <col min="3846" max="3846" width="1.85546875" style="2" customWidth="1"/>
    <col min="3847" max="3847" width="7.7109375" style="2" customWidth="1"/>
    <col min="3848" max="3848" width="1.5703125" style="2" customWidth="1"/>
    <col min="3849" max="3849" width="13.85546875" style="2" customWidth="1"/>
    <col min="3850" max="3850" width="8.28515625" style="2" customWidth="1"/>
    <col min="3851" max="3851" width="0.85546875" style="2" customWidth="1"/>
    <col min="3852" max="3852" width="13.85546875" style="2" customWidth="1"/>
    <col min="3853" max="3853" width="8.28515625" style="2" customWidth="1"/>
    <col min="3854" max="3854" width="0.85546875" style="2" customWidth="1"/>
    <col min="3855" max="3855" width="12.28515625" style="2" customWidth="1"/>
    <col min="3856" max="3856" width="8.28515625" style="2" customWidth="1"/>
    <col min="3857" max="3857" width="0.85546875" style="2" customWidth="1"/>
    <col min="3858" max="4096" width="9.140625" style="2"/>
    <col min="4097" max="4097" width="11" style="2" customWidth="1"/>
    <col min="4098" max="4098" width="6.42578125" style="2" customWidth="1"/>
    <col min="4099" max="4099" width="9.5703125" style="2" customWidth="1"/>
    <col min="4100" max="4100" width="3.5703125" style="2" customWidth="1"/>
    <col min="4101" max="4101" width="9.7109375" style="2" customWidth="1"/>
    <col min="4102" max="4102" width="1.85546875" style="2" customWidth="1"/>
    <col min="4103" max="4103" width="7.7109375" style="2" customWidth="1"/>
    <col min="4104" max="4104" width="1.5703125" style="2" customWidth="1"/>
    <col min="4105" max="4105" width="13.85546875" style="2" customWidth="1"/>
    <col min="4106" max="4106" width="8.28515625" style="2" customWidth="1"/>
    <col min="4107" max="4107" width="0.85546875" style="2" customWidth="1"/>
    <col min="4108" max="4108" width="13.85546875" style="2" customWidth="1"/>
    <col min="4109" max="4109" width="8.28515625" style="2" customWidth="1"/>
    <col min="4110" max="4110" width="0.85546875" style="2" customWidth="1"/>
    <col min="4111" max="4111" width="12.28515625" style="2" customWidth="1"/>
    <col min="4112" max="4112" width="8.28515625" style="2" customWidth="1"/>
    <col min="4113" max="4113" width="0.85546875" style="2" customWidth="1"/>
    <col min="4114" max="4352" width="9.140625" style="2"/>
    <col min="4353" max="4353" width="11" style="2" customWidth="1"/>
    <col min="4354" max="4354" width="6.42578125" style="2" customWidth="1"/>
    <col min="4355" max="4355" width="9.5703125" style="2" customWidth="1"/>
    <col min="4356" max="4356" width="3.5703125" style="2" customWidth="1"/>
    <col min="4357" max="4357" width="9.7109375" style="2" customWidth="1"/>
    <col min="4358" max="4358" width="1.85546875" style="2" customWidth="1"/>
    <col min="4359" max="4359" width="7.7109375" style="2" customWidth="1"/>
    <col min="4360" max="4360" width="1.5703125" style="2" customWidth="1"/>
    <col min="4361" max="4361" width="13.85546875" style="2" customWidth="1"/>
    <col min="4362" max="4362" width="8.28515625" style="2" customWidth="1"/>
    <col min="4363" max="4363" width="0.85546875" style="2" customWidth="1"/>
    <col min="4364" max="4364" width="13.85546875" style="2" customWidth="1"/>
    <col min="4365" max="4365" width="8.28515625" style="2" customWidth="1"/>
    <col min="4366" max="4366" width="0.85546875" style="2" customWidth="1"/>
    <col min="4367" max="4367" width="12.28515625" style="2" customWidth="1"/>
    <col min="4368" max="4368" width="8.28515625" style="2" customWidth="1"/>
    <col min="4369" max="4369" width="0.85546875" style="2" customWidth="1"/>
    <col min="4370" max="4608" width="9.140625" style="2"/>
    <col min="4609" max="4609" width="11" style="2" customWidth="1"/>
    <col min="4610" max="4610" width="6.42578125" style="2" customWidth="1"/>
    <col min="4611" max="4611" width="9.5703125" style="2" customWidth="1"/>
    <col min="4612" max="4612" width="3.5703125" style="2" customWidth="1"/>
    <col min="4613" max="4613" width="9.7109375" style="2" customWidth="1"/>
    <col min="4614" max="4614" width="1.85546875" style="2" customWidth="1"/>
    <col min="4615" max="4615" width="7.7109375" style="2" customWidth="1"/>
    <col min="4616" max="4616" width="1.5703125" style="2" customWidth="1"/>
    <col min="4617" max="4617" width="13.85546875" style="2" customWidth="1"/>
    <col min="4618" max="4618" width="8.28515625" style="2" customWidth="1"/>
    <col min="4619" max="4619" width="0.85546875" style="2" customWidth="1"/>
    <col min="4620" max="4620" width="13.85546875" style="2" customWidth="1"/>
    <col min="4621" max="4621" width="8.28515625" style="2" customWidth="1"/>
    <col min="4622" max="4622" width="0.85546875" style="2" customWidth="1"/>
    <col min="4623" max="4623" width="12.28515625" style="2" customWidth="1"/>
    <col min="4624" max="4624" width="8.28515625" style="2" customWidth="1"/>
    <col min="4625" max="4625" width="0.85546875" style="2" customWidth="1"/>
    <col min="4626" max="4864" width="9.140625" style="2"/>
    <col min="4865" max="4865" width="11" style="2" customWidth="1"/>
    <col min="4866" max="4866" width="6.42578125" style="2" customWidth="1"/>
    <col min="4867" max="4867" width="9.5703125" style="2" customWidth="1"/>
    <col min="4868" max="4868" width="3.5703125" style="2" customWidth="1"/>
    <col min="4869" max="4869" width="9.7109375" style="2" customWidth="1"/>
    <col min="4870" max="4870" width="1.85546875" style="2" customWidth="1"/>
    <col min="4871" max="4871" width="7.7109375" style="2" customWidth="1"/>
    <col min="4872" max="4872" width="1.5703125" style="2" customWidth="1"/>
    <col min="4873" max="4873" width="13.85546875" style="2" customWidth="1"/>
    <col min="4874" max="4874" width="8.28515625" style="2" customWidth="1"/>
    <col min="4875" max="4875" width="0.85546875" style="2" customWidth="1"/>
    <col min="4876" max="4876" width="13.85546875" style="2" customWidth="1"/>
    <col min="4877" max="4877" width="8.28515625" style="2" customWidth="1"/>
    <col min="4878" max="4878" width="0.85546875" style="2" customWidth="1"/>
    <col min="4879" max="4879" width="12.28515625" style="2" customWidth="1"/>
    <col min="4880" max="4880" width="8.28515625" style="2" customWidth="1"/>
    <col min="4881" max="4881" width="0.85546875" style="2" customWidth="1"/>
    <col min="4882" max="5120" width="9.140625" style="2"/>
    <col min="5121" max="5121" width="11" style="2" customWidth="1"/>
    <col min="5122" max="5122" width="6.42578125" style="2" customWidth="1"/>
    <col min="5123" max="5123" width="9.5703125" style="2" customWidth="1"/>
    <col min="5124" max="5124" width="3.5703125" style="2" customWidth="1"/>
    <col min="5125" max="5125" width="9.7109375" style="2" customWidth="1"/>
    <col min="5126" max="5126" width="1.85546875" style="2" customWidth="1"/>
    <col min="5127" max="5127" width="7.7109375" style="2" customWidth="1"/>
    <col min="5128" max="5128" width="1.5703125" style="2" customWidth="1"/>
    <col min="5129" max="5129" width="13.85546875" style="2" customWidth="1"/>
    <col min="5130" max="5130" width="8.28515625" style="2" customWidth="1"/>
    <col min="5131" max="5131" width="0.85546875" style="2" customWidth="1"/>
    <col min="5132" max="5132" width="13.85546875" style="2" customWidth="1"/>
    <col min="5133" max="5133" width="8.28515625" style="2" customWidth="1"/>
    <col min="5134" max="5134" width="0.85546875" style="2" customWidth="1"/>
    <col min="5135" max="5135" width="12.28515625" style="2" customWidth="1"/>
    <col min="5136" max="5136" width="8.28515625" style="2" customWidth="1"/>
    <col min="5137" max="5137" width="0.85546875" style="2" customWidth="1"/>
    <col min="5138" max="5376" width="9.140625" style="2"/>
    <col min="5377" max="5377" width="11" style="2" customWidth="1"/>
    <col min="5378" max="5378" width="6.42578125" style="2" customWidth="1"/>
    <col min="5379" max="5379" width="9.5703125" style="2" customWidth="1"/>
    <col min="5380" max="5380" width="3.5703125" style="2" customWidth="1"/>
    <col min="5381" max="5381" width="9.7109375" style="2" customWidth="1"/>
    <col min="5382" max="5382" width="1.85546875" style="2" customWidth="1"/>
    <col min="5383" max="5383" width="7.7109375" style="2" customWidth="1"/>
    <col min="5384" max="5384" width="1.5703125" style="2" customWidth="1"/>
    <col min="5385" max="5385" width="13.85546875" style="2" customWidth="1"/>
    <col min="5386" max="5386" width="8.28515625" style="2" customWidth="1"/>
    <col min="5387" max="5387" width="0.85546875" style="2" customWidth="1"/>
    <col min="5388" max="5388" width="13.85546875" style="2" customWidth="1"/>
    <col min="5389" max="5389" width="8.28515625" style="2" customWidth="1"/>
    <col min="5390" max="5390" width="0.85546875" style="2" customWidth="1"/>
    <col min="5391" max="5391" width="12.28515625" style="2" customWidth="1"/>
    <col min="5392" max="5392" width="8.28515625" style="2" customWidth="1"/>
    <col min="5393" max="5393" width="0.85546875" style="2" customWidth="1"/>
    <col min="5394" max="5632" width="9.140625" style="2"/>
    <col min="5633" max="5633" width="11" style="2" customWidth="1"/>
    <col min="5634" max="5634" width="6.42578125" style="2" customWidth="1"/>
    <col min="5635" max="5635" width="9.5703125" style="2" customWidth="1"/>
    <col min="5636" max="5636" width="3.5703125" style="2" customWidth="1"/>
    <col min="5637" max="5637" width="9.7109375" style="2" customWidth="1"/>
    <col min="5638" max="5638" width="1.85546875" style="2" customWidth="1"/>
    <col min="5639" max="5639" width="7.7109375" style="2" customWidth="1"/>
    <col min="5640" max="5640" width="1.5703125" style="2" customWidth="1"/>
    <col min="5641" max="5641" width="13.85546875" style="2" customWidth="1"/>
    <col min="5642" max="5642" width="8.28515625" style="2" customWidth="1"/>
    <col min="5643" max="5643" width="0.85546875" style="2" customWidth="1"/>
    <col min="5644" max="5644" width="13.85546875" style="2" customWidth="1"/>
    <col min="5645" max="5645" width="8.28515625" style="2" customWidth="1"/>
    <col min="5646" max="5646" width="0.85546875" style="2" customWidth="1"/>
    <col min="5647" max="5647" width="12.28515625" style="2" customWidth="1"/>
    <col min="5648" max="5648" width="8.28515625" style="2" customWidth="1"/>
    <col min="5649" max="5649" width="0.85546875" style="2" customWidth="1"/>
    <col min="5650" max="5888" width="9.140625" style="2"/>
    <col min="5889" max="5889" width="11" style="2" customWidth="1"/>
    <col min="5890" max="5890" width="6.42578125" style="2" customWidth="1"/>
    <col min="5891" max="5891" width="9.5703125" style="2" customWidth="1"/>
    <col min="5892" max="5892" width="3.5703125" style="2" customWidth="1"/>
    <col min="5893" max="5893" width="9.7109375" style="2" customWidth="1"/>
    <col min="5894" max="5894" width="1.85546875" style="2" customWidth="1"/>
    <col min="5895" max="5895" width="7.7109375" style="2" customWidth="1"/>
    <col min="5896" max="5896" width="1.5703125" style="2" customWidth="1"/>
    <col min="5897" max="5897" width="13.85546875" style="2" customWidth="1"/>
    <col min="5898" max="5898" width="8.28515625" style="2" customWidth="1"/>
    <col min="5899" max="5899" width="0.85546875" style="2" customWidth="1"/>
    <col min="5900" max="5900" width="13.85546875" style="2" customWidth="1"/>
    <col min="5901" max="5901" width="8.28515625" style="2" customWidth="1"/>
    <col min="5902" max="5902" width="0.85546875" style="2" customWidth="1"/>
    <col min="5903" max="5903" width="12.28515625" style="2" customWidth="1"/>
    <col min="5904" max="5904" width="8.28515625" style="2" customWidth="1"/>
    <col min="5905" max="5905" width="0.85546875" style="2" customWidth="1"/>
    <col min="5906" max="6144" width="9.140625" style="2"/>
    <col min="6145" max="6145" width="11" style="2" customWidth="1"/>
    <col min="6146" max="6146" width="6.42578125" style="2" customWidth="1"/>
    <col min="6147" max="6147" width="9.5703125" style="2" customWidth="1"/>
    <col min="6148" max="6148" width="3.5703125" style="2" customWidth="1"/>
    <col min="6149" max="6149" width="9.7109375" style="2" customWidth="1"/>
    <col min="6150" max="6150" width="1.85546875" style="2" customWidth="1"/>
    <col min="6151" max="6151" width="7.7109375" style="2" customWidth="1"/>
    <col min="6152" max="6152" width="1.5703125" style="2" customWidth="1"/>
    <col min="6153" max="6153" width="13.85546875" style="2" customWidth="1"/>
    <col min="6154" max="6154" width="8.28515625" style="2" customWidth="1"/>
    <col min="6155" max="6155" width="0.85546875" style="2" customWidth="1"/>
    <col min="6156" max="6156" width="13.85546875" style="2" customWidth="1"/>
    <col min="6157" max="6157" width="8.28515625" style="2" customWidth="1"/>
    <col min="6158" max="6158" width="0.85546875" style="2" customWidth="1"/>
    <col min="6159" max="6159" width="12.28515625" style="2" customWidth="1"/>
    <col min="6160" max="6160" width="8.28515625" style="2" customWidth="1"/>
    <col min="6161" max="6161" width="0.85546875" style="2" customWidth="1"/>
    <col min="6162" max="6400" width="9.140625" style="2"/>
    <col min="6401" max="6401" width="11" style="2" customWidth="1"/>
    <col min="6402" max="6402" width="6.42578125" style="2" customWidth="1"/>
    <col min="6403" max="6403" width="9.5703125" style="2" customWidth="1"/>
    <col min="6404" max="6404" width="3.5703125" style="2" customWidth="1"/>
    <col min="6405" max="6405" width="9.7109375" style="2" customWidth="1"/>
    <col min="6406" max="6406" width="1.85546875" style="2" customWidth="1"/>
    <col min="6407" max="6407" width="7.7109375" style="2" customWidth="1"/>
    <col min="6408" max="6408" width="1.5703125" style="2" customWidth="1"/>
    <col min="6409" max="6409" width="13.85546875" style="2" customWidth="1"/>
    <col min="6410" max="6410" width="8.28515625" style="2" customWidth="1"/>
    <col min="6411" max="6411" width="0.85546875" style="2" customWidth="1"/>
    <col min="6412" max="6412" width="13.85546875" style="2" customWidth="1"/>
    <col min="6413" max="6413" width="8.28515625" style="2" customWidth="1"/>
    <col min="6414" max="6414" width="0.85546875" style="2" customWidth="1"/>
    <col min="6415" max="6415" width="12.28515625" style="2" customWidth="1"/>
    <col min="6416" max="6416" width="8.28515625" style="2" customWidth="1"/>
    <col min="6417" max="6417" width="0.85546875" style="2" customWidth="1"/>
    <col min="6418" max="6656" width="9.140625" style="2"/>
    <col min="6657" max="6657" width="11" style="2" customWidth="1"/>
    <col min="6658" max="6658" width="6.42578125" style="2" customWidth="1"/>
    <col min="6659" max="6659" width="9.5703125" style="2" customWidth="1"/>
    <col min="6660" max="6660" width="3.5703125" style="2" customWidth="1"/>
    <col min="6661" max="6661" width="9.7109375" style="2" customWidth="1"/>
    <col min="6662" max="6662" width="1.85546875" style="2" customWidth="1"/>
    <col min="6663" max="6663" width="7.7109375" style="2" customWidth="1"/>
    <col min="6664" max="6664" width="1.5703125" style="2" customWidth="1"/>
    <col min="6665" max="6665" width="13.85546875" style="2" customWidth="1"/>
    <col min="6666" max="6666" width="8.28515625" style="2" customWidth="1"/>
    <col min="6667" max="6667" width="0.85546875" style="2" customWidth="1"/>
    <col min="6668" max="6668" width="13.85546875" style="2" customWidth="1"/>
    <col min="6669" max="6669" width="8.28515625" style="2" customWidth="1"/>
    <col min="6670" max="6670" width="0.85546875" style="2" customWidth="1"/>
    <col min="6671" max="6671" width="12.28515625" style="2" customWidth="1"/>
    <col min="6672" max="6672" width="8.28515625" style="2" customWidth="1"/>
    <col min="6673" max="6673" width="0.85546875" style="2" customWidth="1"/>
    <col min="6674" max="6912" width="9.140625" style="2"/>
    <col min="6913" max="6913" width="11" style="2" customWidth="1"/>
    <col min="6914" max="6914" width="6.42578125" style="2" customWidth="1"/>
    <col min="6915" max="6915" width="9.5703125" style="2" customWidth="1"/>
    <col min="6916" max="6916" width="3.5703125" style="2" customWidth="1"/>
    <col min="6917" max="6917" width="9.7109375" style="2" customWidth="1"/>
    <col min="6918" max="6918" width="1.85546875" style="2" customWidth="1"/>
    <col min="6919" max="6919" width="7.7109375" style="2" customWidth="1"/>
    <col min="6920" max="6920" width="1.5703125" style="2" customWidth="1"/>
    <col min="6921" max="6921" width="13.85546875" style="2" customWidth="1"/>
    <col min="6922" max="6922" width="8.28515625" style="2" customWidth="1"/>
    <col min="6923" max="6923" width="0.85546875" style="2" customWidth="1"/>
    <col min="6924" max="6924" width="13.85546875" style="2" customWidth="1"/>
    <col min="6925" max="6925" width="8.28515625" style="2" customWidth="1"/>
    <col min="6926" max="6926" width="0.85546875" style="2" customWidth="1"/>
    <col min="6927" max="6927" width="12.28515625" style="2" customWidth="1"/>
    <col min="6928" max="6928" width="8.28515625" style="2" customWidth="1"/>
    <col min="6929" max="6929" width="0.85546875" style="2" customWidth="1"/>
    <col min="6930" max="7168" width="9.140625" style="2"/>
    <col min="7169" max="7169" width="11" style="2" customWidth="1"/>
    <col min="7170" max="7170" width="6.42578125" style="2" customWidth="1"/>
    <col min="7171" max="7171" width="9.5703125" style="2" customWidth="1"/>
    <col min="7172" max="7172" width="3.5703125" style="2" customWidth="1"/>
    <col min="7173" max="7173" width="9.7109375" style="2" customWidth="1"/>
    <col min="7174" max="7174" width="1.85546875" style="2" customWidth="1"/>
    <col min="7175" max="7175" width="7.7109375" style="2" customWidth="1"/>
    <col min="7176" max="7176" width="1.5703125" style="2" customWidth="1"/>
    <col min="7177" max="7177" width="13.85546875" style="2" customWidth="1"/>
    <col min="7178" max="7178" width="8.28515625" style="2" customWidth="1"/>
    <col min="7179" max="7179" width="0.85546875" style="2" customWidth="1"/>
    <col min="7180" max="7180" width="13.85546875" style="2" customWidth="1"/>
    <col min="7181" max="7181" width="8.28515625" style="2" customWidth="1"/>
    <col min="7182" max="7182" width="0.85546875" style="2" customWidth="1"/>
    <col min="7183" max="7183" width="12.28515625" style="2" customWidth="1"/>
    <col min="7184" max="7184" width="8.28515625" style="2" customWidth="1"/>
    <col min="7185" max="7185" width="0.85546875" style="2" customWidth="1"/>
    <col min="7186" max="7424" width="9.140625" style="2"/>
    <col min="7425" max="7425" width="11" style="2" customWidth="1"/>
    <col min="7426" max="7426" width="6.42578125" style="2" customWidth="1"/>
    <col min="7427" max="7427" width="9.5703125" style="2" customWidth="1"/>
    <col min="7428" max="7428" width="3.5703125" style="2" customWidth="1"/>
    <col min="7429" max="7429" width="9.7109375" style="2" customWidth="1"/>
    <col min="7430" max="7430" width="1.85546875" style="2" customWidth="1"/>
    <col min="7431" max="7431" width="7.7109375" style="2" customWidth="1"/>
    <col min="7432" max="7432" width="1.5703125" style="2" customWidth="1"/>
    <col min="7433" max="7433" width="13.85546875" style="2" customWidth="1"/>
    <col min="7434" max="7434" width="8.28515625" style="2" customWidth="1"/>
    <col min="7435" max="7435" width="0.85546875" style="2" customWidth="1"/>
    <col min="7436" max="7436" width="13.85546875" style="2" customWidth="1"/>
    <col min="7437" max="7437" width="8.28515625" style="2" customWidth="1"/>
    <col min="7438" max="7438" width="0.85546875" style="2" customWidth="1"/>
    <col min="7439" max="7439" width="12.28515625" style="2" customWidth="1"/>
    <col min="7440" max="7440" width="8.28515625" style="2" customWidth="1"/>
    <col min="7441" max="7441" width="0.85546875" style="2" customWidth="1"/>
    <col min="7442" max="7680" width="9.140625" style="2"/>
    <col min="7681" max="7681" width="11" style="2" customWidth="1"/>
    <col min="7682" max="7682" width="6.42578125" style="2" customWidth="1"/>
    <col min="7683" max="7683" width="9.5703125" style="2" customWidth="1"/>
    <col min="7684" max="7684" width="3.5703125" style="2" customWidth="1"/>
    <col min="7685" max="7685" width="9.7109375" style="2" customWidth="1"/>
    <col min="7686" max="7686" width="1.85546875" style="2" customWidth="1"/>
    <col min="7687" max="7687" width="7.7109375" style="2" customWidth="1"/>
    <col min="7688" max="7688" width="1.5703125" style="2" customWidth="1"/>
    <col min="7689" max="7689" width="13.85546875" style="2" customWidth="1"/>
    <col min="7690" max="7690" width="8.28515625" style="2" customWidth="1"/>
    <col min="7691" max="7691" width="0.85546875" style="2" customWidth="1"/>
    <col min="7692" max="7692" width="13.85546875" style="2" customWidth="1"/>
    <col min="7693" max="7693" width="8.28515625" style="2" customWidth="1"/>
    <col min="7694" max="7694" width="0.85546875" style="2" customWidth="1"/>
    <col min="7695" max="7695" width="12.28515625" style="2" customWidth="1"/>
    <col min="7696" max="7696" width="8.28515625" style="2" customWidth="1"/>
    <col min="7697" max="7697" width="0.85546875" style="2" customWidth="1"/>
    <col min="7698" max="7936" width="9.140625" style="2"/>
    <col min="7937" max="7937" width="11" style="2" customWidth="1"/>
    <col min="7938" max="7938" width="6.42578125" style="2" customWidth="1"/>
    <col min="7939" max="7939" width="9.5703125" style="2" customWidth="1"/>
    <col min="7940" max="7940" width="3.5703125" style="2" customWidth="1"/>
    <col min="7941" max="7941" width="9.7109375" style="2" customWidth="1"/>
    <col min="7942" max="7942" width="1.85546875" style="2" customWidth="1"/>
    <col min="7943" max="7943" width="7.7109375" style="2" customWidth="1"/>
    <col min="7944" max="7944" width="1.5703125" style="2" customWidth="1"/>
    <col min="7945" max="7945" width="13.85546875" style="2" customWidth="1"/>
    <col min="7946" max="7946" width="8.28515625" style="2" customWidth="1"/>
    <col min="7947" max="7947" width="0.85546875" style="2" customWidth="1"/>
    <col min="7948" max="7948" width="13.85546875" style="2" customWidth="1"/>
    <col min="7949" max="7949" width="8.28515625" style="2" customWidth="1"/>
    <col min="7950" max="7950" width="0.85546875" style="2" customWidth="1"/>
    <col min="7951" max="7951" width="12.28515625" style="2" customWidth="1"/>
    <col min="7952" max="7952" width="8.28515625" style="2" customWidth="1"/>
    <col min="7953" max="7953" width="0.85546875" style="2" customWidth="1"/>
    <col min="7954" max="8192" width="9.140625" style="2"/>
    <col min="8193" max="8193" width="11" style="2" customWidth="1"/>
    <col min="8194" max="8194" width="6.42578125" style="2" customWidth="1"/>
    <col min="8195" max="8195" width="9.5703125" style="2" customWidth="1"/>
    <col min="8196" max="8196" width="3.5703125" style="2" customWidth="1"/>
    <col min="8197" max="8197" width="9.7109375" style="2" customWidth="1"/>
    <col min="8198" max="8198" width="1.85546875" style="2" customWidth="1"/>
    <col min="8199" max="8199" width="7.7109375" style="2" customWidth="1"/>
    <col min="8200" max="8200" width="1.5703125" style="2" customWidth="1"/>
    <col min="8201" max="8201" width="13.85546875" style="2" customWidth="1"/>
    <col min="8202" max="8202" width="8.28515625" style="2" customWidth="1"/>
    <col min="8203" max="8203" width="0.85546875" style="2" customWidth="1"/>
    <col min="8204" max="8204" width="13.85546875" style="2" customWidth="1"/>
    <col min="8205" max="8205" width="8.28515625" style="2" customWidth="1"/>
    <col min="8206" max="8206" width="0.85546875" style="2" customWidth="1"/>
    <col min="8207" max="8207" width="12.28515625" style="2" customWidth="1"/>
    <col min="8208" max="8208" width="8.28515625" style="2" customWidth="1"/>
    <col min="8209" max="8209" width="0.85546875" style="2" customWidth="1"/>
    <col min="8210" max="8448" width="9.140625" style="2"/>
    <col min="8449" max="8449" width="11" style="2" customWidth="1"/>
    <col min="8450" max="8450" width="6.42578125" style="2" customWidth="1"/>
    <col min="8451" max="8451" width="9.5703125" style="2" customWidth="1"/>
    <col min="8452" max="8452" width="3.5703125" style="2" customWidth="1"/>
    <col min="8453" max="8453" width="9.7109375" style="2" customWidth="1"/>
    <col min="8454" max="8454" width="1.85546875" style="2" customWidth="1"/>
    <col min="8455" max="8455" width="7.7109375" style="2" customWidth="1"/>
    <col min="8456" max="8456" width="1.5703125" style="2" customWidth="1"/>
    <col min="8457" max="8457" width="13.85546875" style="2" customWidth="1"/>
    <col min="8458" max="8458" width="8.28515625" style="2" customWidth="1"/>
    <col min="8459" max="8459" width="0.85546875" style="2" customWidth="1"/>
    <col min="8460" max="8460" width="13.85546875" style="2" customWidth="1"/>
    <col min="8461" max="8461" width="8.28515625" style="2" customWidth="1"/>
    <col min="8462" max="8462" width="0.85546875" style="2" customWidth="1"/>
    <col min="8463" max="8463" width="12.28515625" style="2" customWidth="1"/>
    <col min="8464" max="8464" width="8.28515625" style="2" customWidth="1"/>
    <col min="8465" max="8465" width="0.85546875" style="2" customWidth="1"/>
    <col min="8466" max="8704" width="9.140625" style="2"/>
    <col min="8705" max="8705" width="11" style="2" customWidth="1"/>
    <col min="8706" max="8706" width="6.42578125" style="2" customWidth="1"/>
    <col min="8707" max="8707" width="9.5703125" style="2" customWidth="1"/>
    <col min="8708" max="8708" width="3.5703125" style="2" customWidth="1"/>
    <col min="8709" max="8709" width="9.7109375" style="2" customWidth="1"/>
    <col min="8710" max="8710" width="1.85546875" style="2" customWidth="1"/>
    <col min="8711" max="8711" width="7.7109375" style="2" customWidth="1"/>
    <col min="8712" max="8712" width="1.5703125" style="2" customWidth="1"/>
    <col min="8713" max="8713" width="13.85546875" style="2" customWidth="1"/>
    <col min="8714" max="8714" width="8.28515625" style="2" customWidth="1"/>
    <col min="8715" max="8715" width="0.85546875" style="2" customWidth="1"/>
    <col min="8716" max="8716" width="13.85546875" style="2" customWidth="1"/>
    <col min="8717" max="8717" width="8.28515625" style="2" customWidth="1"/>
    <col min="8718" max="8718" width="0.85546875" style="2" customWidth="1"/>
    <col min="8719" max="8719" width="12.28515625" style="2" customWidth="1"/>
    <col min="8720" max="8720" width="8.28515625" style="2" customWidth="1"/>
    <col min="8721" max="8721" width="0.85546875" style="2" customWidth="1"/>
    <col min="8722" max="8960" width="9.140625" style="2"/>
    <col min="8961" max="8961" width="11" style="2" customWidth="1"/>
    <col min="8962" max="8962" width="6.42578125" style="2" customWidth="1"/>
    <col min="8963" max="8963" width="9.5703125" style="2" customWidth="1"/>
    <col min="8964" max="8964" width="3.5703125" style="2" customWidth="1"/>
    <col min="8965" max="8965" width="9.7109375" style="2" customWidth="1"/>
    <col min="8966" max="8966" width="1.85546875" style="2" customWidth="1"/>
    <col min="8967" max="8967" width="7.7109375" style="2" customWidth="1"/>
    <col min="8968" max="8968" width="1.5703125" style="2" customWidth="1"/>
    <col min="8969" max="8969" width="13.85546875" style="2" customWidth="1"/>
    <col min="8970" max="8970" width="8.28515625" style="2" customWidth="1"/>
    <col min="8971" max="8971" width="0.85546875" style="2" customWidth="1"/>
    <col min="8972" max="8972" width="13.85546875" style="2" customWidth="1"/>
    <col min="8973" max="8973" width="8.28515625" style="2" customWidth="1"/>
    <col min="8974" max="8974" width="0.85546875" style="2" customWidth="1"/>
    <col min="8975" max="8975" width="12.28515625" style="2" customWidth="1"/>
    <col min="8976" max="8976" width="8.28515625" style="2" customWidth="1"/>
    <col min="8977" max="8977" width="0.85546875" style="2" customWidth="1"/>
    <col min="8978" max="9216" width="9.140625" style="2"/>
    <col min="9217" max="9217" width="11" style="2" customWidth="1"/>
    <col min="9218" max="9218" width="6.42578125" style="2" customWidth="1"/>
    <col min="9219" max="9219" width="9.5703125" style="2" customWidth="1"/>
    <col min="9220" max="9220" width="3.5703125" style="2" customWidth="1"/>
    <col min="9221" max="9221" width="9.7109375" style="2" customWidth="1"/>
    <col min="9222" max="9222" width="1.85546875" style="2" customWidth="1"/>
    <col min="9223" max="9223" width="7.7109375" style="2" customWidth="1"/>
    <col min="9224" max="9224" width="1.5703125" style="2" customWidth="1"/>
    <col min="9225" max="9225" width="13.85546875" style="2" customWidth="1"/>
    <col min="9226" max="9226" width="8.28515625" style="2" customWidth="1"/>
    <col min="9227" max="9227" width="0.85546875" style="2" customWidth="1"/>
    <col min="9228" max="9228" width="13.85546875" style="2" customWidth="1"/>
    <col min="9229" max="9229" width="8.28515625" style="2" customWidth="1"/>
    <col min="9230" max="9230" width="0.85546875" style="2" customWidth="1"/>
    <col min="9231" max="9231" width="12.28515625" style="2" customWidth="1"/>
    <col min="9232" max="9232" width="8.28515625" style="2" customWidth="1"/>
    <col min="9233" max="9233" width="0.85546875" style="2" customWidth="1"/>
    <col min="9234" max="9472" width="9.140625" style="2"/>
    <col min="9473" max="9473" width="11" style="2" customWidth="1"/>
    <col min="9474" max="9474" width="6.42578125" style="2" customWidth="1"/>
    <col min="9475" max="9475" width="9.5703125" style="2" customWidth="1"/>
    <col min="9476" max="9476" width="3.5703125" style="2" customWidth="1"/>
    <col min="9477" max="9477" width="9.7109375" style="2" customWidth="1"/>
    <col min="9478" max="9478" width="1.85546875" style="2" customWidth="1"/>
    <col min="9479" max="9479" width="7.7109375" style="2" customWidth="1"/>
    <col min="9480" max="9480" width="1.5703125" style="2" customWidth="1"/>
    <col min="9481" max="9481" width="13.85546875" style="2" customWidth="1"/>
    <col min="9482" max="9482" width="8.28515625" style="2" customWidth="1"/>
    <col min="9483" max="9483" width="0.85546875" style="2" customWidth="1"/>
    <col min="9484" max="9484" width="13.85546875" style="2" customWidth="1"/>
    <col min="9485" max="9485" width="8.28515625" style="2" customWidth="1"/>
    <col min="9486" max="9486" width="0.85546875" style="2" customWidth="1"/>
    <col min="9487" max="9487" width="12.28515625" style="2" customWidth="1"/>
    <col min="9488" max="9488" width="8.28515625" style="2" customWidth="1"/>
    <col min="9489" max="9489" width="0.85546875" style="2" customWidth="1"/>
    <col min="9490" max="9728" width="9.140625" style="2"/>
    <col min="9729" max="9729" width="11" style="2" customWidth="1"/>
    <col min="9730" max="9730" width="6.42578125" style="2" customWidth="1"/>
    <col min="9731" max="9731" width="9.5703125" style="2" customWidth="1"/>
    <col min="9732" max="9732" width="3.5703125" style="2" customWidth="1"/>
    <col min="9733" max="9733" width="9.7109375" style="2" customWidth="1"/>
    <col min="9734" max="9734" width="1.85546875" style="2" customWidth="1"/>
    <col min="9735" max="9735" width="7.7109375" style="2" customWidth="1"/>
    <col min="9736" max="9736" width="1.5703125" style="2" customWidth="1"/>
    <col min="9737" max="9737" width="13.85546875" style="2" customWidth="1"/>
    <col min="9738" max="9738" width="8.28515625" style="2" customWidth="1"/>
    <col min="9739" max="9739" width="0.85546875" style="2" customWidth="1"/>
    <col min="9740" max="9740" width="13.85546875" style="2" customWidth="1"/>
    <col min="9741" max="9741" width="8.28515625" style="2" customWidth="1"/>
    <col min="9742" max="9742" width="0.85546875" style="2" customWidth="1"/>
    <col min="9743" max="9743" width="12.28515625" style="2" customWidth="1"/>
    <col min="9744" max="9744" width="8.28515625" style="2" customWidth="1"/>
    <col min="9745" max="9745" width="0.85546875" style="2" customWidth="1"/>
    <col min="9746" max="9984" width="9.140625" style="2"/>
    <col min="9985" max="9985" width="11" style="2" customWidth="1"/>
    <col min="9986" max="9986" width="6.42578125" style="2" customWidth="1"/>
    <col min="9987" max="9987" width="9.5703125" style="2" customWidth="1"/>
    <col min="9988" max="9988" width="3.5703125" style="2" customWidth="1"/>
    <col min="9989" max="9989" width="9.7109375" style="2" customWidth="1"/>
    <col min="9990" max="9990" width="1.85546875" style="2" customWidth="1"/>
    <col min="9991" max="9991" width="7.7109375" style="2" customWidth="1"/>
    <col min="9992" max="9992" width="1.5703125" style="2" customWidth="1"/>
    <col min="9993" max="9993" width="13.85546875" style="2" customWidth="1"/>
    <col min="9994" max="9994" width="8.28515625" style="2" customWidth="1"/>
    <col min="9995" max="9995" width="0.85546875" style="2" customWidth="1"/>
    <col min="9996" max="9996" width="13.85546875" style="2" customWidth="1"/>
    <col min="9997" max="9997" width="8.28515625" style="2" customWidth="1"/>
    <col min="9998" max="9998" width="0.85546875" style="2" customWidth="1"/>
    <col min="9999" max="9999" width="12.28515625" style="2" customWidth="1"/>
    <col min="10000" max="10000" width="8.28515625" style="2" customWidth="1"/>
    <col min="10001" max="10001" width="0.85546875" style="2" customWidth="1"/>
    <col min="10002" max="10240" width="9.140625" style="2"/>
    <col min="10241" max="10241" width="11" style="2" customWidth="1"/>
    <col min="10242" max="10242" width="6.42578125" style="2" customWidth="1"/>
    <col min="10243" max="10243" width="9.5703125" style="2" customWidth="1"/>
    <col min="10244" max="10244" width="3.5703125" style="2" customWidth="1"/>
    <col min="10245" max="10245" width="9.7109375" style="2" customWidth="1"/>
    <col min="10246" max="10246" width="1.85546875" style="2" customWidth="1"/>
    <col min="10247" max="10247" width="7.7109375" style="2" customWidth="1"/>
    <col min="10248" max="10248" width="1.5703125" style="2" customWidth="1"/>
    <col min="10249" max="10249" width="13.85546875" style="2" customWidth="1"/>
    <col min="10250" max="10250" width="8.28515625" style="2" customWidth="1"/>
    <col min="10251" max="10251" width="0.85546875" style="2" customWidth="1"/>
    <col min="10252" max="10252" width="13.85546875" style="2" customWidth="1"/>
    <col min="10253" max="10253" width="8.28515625" style="2" customWidth="1"/>
    <col min="10254" max="10254" width="0.85546875" style="2" customWidth="1"/>
    <col min="10255" max="10255" width="12.28515625" style="2" customWidth="1"/>
    <col min="10256" max="10256" width="8.28515625" style="2" customWidth="1"/>
    <col min="10257" max="10257" width="0.85546875" style="2" customWidth="1"/>
    <col min="10258" max="10496" width="9.140625" style="2"/>
    <col min="10497" max="10497" width="11" style="2" customWidth="1"/>
    <col min="10498" max="10498" width="6.42578125" style="2" customWidth="1"/>
    <col min="10499" max="10499" width="9.5703125" style="2" customWidth="1"/>
    <col min="10500" max="10500" width="3.5703125" style="2" customWidth="1"/>
    <col min="10501" max="10501" width="9.7109375" style="2" customWidth="1"/>
    <col min="10502" max="10502" width="1.85546875" style="2" customWidth="1"/>
    <col min="10503" max="10503" width="7.7109375" style="2" customWidth="1"/>
    <col min="10504" max="10504" width="1.5703125" style="2" customWidth="1"/>
    <col min="10505" max="10505" width="13.85546875" style="2" customWidth="1"/>
    <col min="10506" max="10506" width="8.28515625" style="2" customWidth="1"/>
    <col min="10507" max="10507" width="0.85546875" style="2" customWidth="1"/>
    <col min="10508" max="10508" width="13.85546875" style="2" customWidth="1"/>
    <col min="10509" max="10509" width="8.28515625" style="2" customWidth="1"/>
    <col min="10510" max="10510" width="0.85546875" style="2" customWidth="1"/>
    <col min="10511" max="10511" width="12.28515625" style="2" customWidth="1"/>
    <col min="10512" max="10512" width="8.28515625" style="2" customWidth="1"/>
    <col min="10513" max="10513" width="0.85546875" style="2" customWidth="1"/>
    <col min="10514" max="10752" width="9.140625" style="2"/>
    <col min="10753" max="10753" width="11" style="2" customWidth="1"/>
    <col min="10754" max="10754" width="6.42578125" style="2" customWidth="1"/>
    <col min="10755" max="10755" width="9.5703125" style="2" customWidth="1"/>
    <col min="10756" max="10756" width="3.5703125" style="2" customWidth="1"/>
    <col min="10757" max="10757" width="9.7109375" style="2" customWidth="1"/>
    <col min="10758" max="10758" width="1.85546875" style="2" customWidth="1"/>
    <col min="10759" max="10759" width="7.7109375" style="2" customWidth="1"/>
    <col min="10760" max="10760" width="1.5703125" style="2" customWidth="1"/>
    <col min="10761" max="10761" width="13.85546875" style="2" customWidth="1"/>
    <col min="10762" max="10762" width="8.28515625" style="2" customWidth="1"/>
    <col min="10763" max="10763" width="0.85546875" style="2" customWidth="1"/>
    <col min="10764" max="10764" width="13.85546875" style="2" customWidth="1"/>
    <col min="10765" max="10765" width="8.28515625" style="2" customWidth="1"/>
    <col min="10766" max="10766" width="0.85546875" style="2" customWidth="1"/>
    <col min="10767" max="10767" width="12.28515625" style="2" customWidth="1"/>
    <col min="10768" max="10768" width="8.28515625" style="2" customWidth="1"/>
    <col min="10769" max="10769" width="0.85546875" style="2" customWidth="1"/>
    <col min="10770" max="11008" width="9.140625" style="2"/>
    <col min="11009" max="11009" width="11" style="2" customWidth="1"/>
    <col min="11010" max="11010" width="6.42578125" style="2" customWidth="1"/>
    <col min="11011" max="11011" width="9.5703125" style="2" customWidth="1"/>
    <col min="11012" max="11012" width="3.5703125" style="2" customWidth="1"/>
    <col min="11013" max="11013" width="9.7109375" style="2" customWidth="1"/>
    <col min="11014" max="11014" width="1.85546875" style="2" customWidth="1"/>
    <col min="11015" max="11015" width="7.7109375" style="2" customWidth="1"/>
    <col min="11016" max="11016" width="1.5703125" style="2" customWidth="1"/>
    <col min="11017" max="11017" width="13.85546875" style="2" customWidth="1"/>
    <col min="11018" max="11018" width="8.28515625" style="2" customWidth="1"/>
    <col min="11019" max="11019" width="0.85546875" style="2" customWidth="1"/>
    <col min="11020" max="11020" width="13.85546875" style="2" customWidth="1"/>
    <col min="11021" max="11021" width="8.28515625" style="2" customWidth="1"/>
    <col min="11022" max="11022" width="0.85546875" style="2" customWidth="1"/>
    <col min="11023" max="11023" width="12.28515625" style="2" customWidth="1"/>
    <col min="11024" max="11024" width="8.28515625" style="2" customWidth="1"/>
    <col min="11025" max="11025" width="0.85546875" style="2" customWidth="1"/>
    <col min="11026" max="11264" width="9.140625" style="2"/>
    <col min="11265" max="11265" width="11" style="2" customWidth="1"/>
    <col min="11266" max="11266" width="6.42578125" style="2" customWidth="1"/>
    <col min="11267" max="11267" width="9.5703125" style="2" customWidth="1"/>
    <col min="11268" max="11268" width="3.5703125" style="2" customWidth="1"/>
    <col min="11269" max="11269" width="9.7109375" style="2" customWidth="1"/>
    <col min="11270" max="11270" width="1.85546875" style="2" customWidth="1"/>
    <col min="11271" max="11271" width="7.7109375" style="2" customWidth="1"/>
    <col min="11272" max="11272" width="1.5703125" style="2" customWidth="1"/>
    <col min="11273" max="11273" width="13.85546875" style="2" customWidth="1"/>
    <col min="11274" max="11274" width="8.28515625" style="2" customWidth="1"/>
    <col min="11275" max="11275" width="0.85546875" style="2" customWidth="1"/>
    <col min="11276" max="11276" width="13.85546875" style="2" customWidth="1"/>
    <col min="11277" max="11277" width="8.28515625" style="2" customWidth="1"/>
    <col min="11278" max="11278" width="0.85546875" style="2" customWidth="1"/>
    <col min="11279" max="11279" width="12.28515625" style="2" customWidth="1"/>
    <col min="11280" max="11280" width="8.28515625" style="2" customWidth="1"/>
    <col min="11281" max="11281" width="0.85546875" style="2" customWidth="1"/>
    <col min="11282" max="11520" width="9.140625" style="2"/>
    <col min="11521" max="11521" width="11" style="2" customWidth="1"/>
    <col min="11522" max="11522" width="6.42578125" style="2" customWidth="1"/>
    <col min="11523" max="11523" width="9.5703125" style="2" customWidth="1"/>
    <col min="11524" max="11524" width="3.5703125" style="2" customWidth="1"/>
    <col min="11525" max="11525" width="9.7109375" style="2" customWidth="1"/>
    <col min="11526" max="11526" width="1.85546875" style="2" customWidth="1"/>
    <col min="11527" max="11527" width="7.7109375" style="2" customWidth="1"/>
    <col min="11528" max="11528" width="1.5703125" style="2" customWidth="1"/>
    <col min="11529" max="11529" width="13.85546875" style="2" customWidth="1"/>
    <col min="11530" max="11530" width="8.28515625" style="2" customWidth="1"/>
    <col min="11531" max="11531" width="0.85546875" style="2" customWidth="1"/>
    <col min="11532" max="11532" width="13.85546875" style="2" customWidth="1"/>
    <col min="11533" max="11533" width="8.28515625" style="2" customWidth="1"/>
    <col min="11534" max="11534" width="0.85546875" style="2" customWidth="1"/>
    <col min="11535" max="11535" width="12.28515625" style="2" customWidth="1"/>
    <col min="11536" max="11536" width="8.28515625" style="2" customWidth="1"/>
    <col min="11537" max="11537" width="0.85546875" style="2" customWidth="1"/>
    <col min="11538" max="11776" width="9.140625" style="2"/>
    <col min="11777" max="11777" width="11" style="2" customWidth="1"/>
    <col min="11778" max="11778" width="6.42578125" style="2" customWidth="1"/>
    <col min="11779" max="11779" width="9.5703125" style="2" customWidth="1"/>
    <col min="11780" max="11780" width="3.5703125" style="2" customWidth="1"/>
    <col min="11781" max="11781" width="9.7109375" style="2" customWidth="1"/>
    <col min="11782" max="11782" width="1.85546875" style="2" customWidth="1"/>
    <col min="11783" max="11783" width="7.7109375" style="2" customWidth="1"/>
    <col min="11784" max="11784" width="1.5703125" style="2" customWidth="1"/>
    <col min="11785" max="11785" width="13.85546875" style="2" customWidth="1"/>
    <col min="11786" max="11786" width="8.28515625" style="2" customWidth="1"/>
    <col min="11787" max="11787" width="0.85546875" style="2" customWidth="1"/>
    <col min="11788" max="11788" width="13.85546875" style="2" customWidth="1"/>
    <col min="11789" max="11789" width="8.28515625" style="2" customWidth="1"/>
    <col min="11790" max="11790" width="0.85546875" style="2" customWidth="1"/>
    <col min="11791" max="11791" width="12.28515625" style="2" customWidth="1"/>
    <col min="11792" max="11792" width="8.28515625" style="2" customWidth="1"/>
    <col min="11793" max="11793" width="0.85546875" style="2" customWidth="1"/>
    <col min="11794" max="12032" width="9.140625" style="2"/>
    <col min="12033" max="12033" width="11" style="2" customWidth="1"/>
    <col min="12034" max="12034" width="6.42578125" style="2" customWidth="1"/>
    <col min="12035" max="12035" width="9.5703125" style="2" customWidth="1"/>
    <col min="12036" max="12036" width="3.5703125" style="2" customWidth="1"/>
    <col min="12037" max="12037" width="9.7109375" style="2" customWidth="1"/>
    <col min="12038" max="12038" width="1.85546875" style="2" customWidth="1"/>
    <col min="12039" max="12039" width="7.7109375" style="2" customWidth="1"/>
    <col min="12040" max="12040" width="1.5703125" style="2" customWidth="1"/>
    <col min="12041" max="12041" width="13.85546875" style="2" customWidth="1"/>
    <col min="12042" max="12042" width="8.28515625" style="2" customWidth="1"/>
    <col min="12043" max="12043" width="0.85546875" style="2" customWidth="1"/>
    <col min="12044" max="12044" width="13.85546875" style="2" customWidth="1"/>
    <col min="12045" max="12045" width="8.28515625" style="2" customWidth="1"/>
    <col min="12046" max="12046" width="0.85546875" style="2" customWidth="1"/>
    <col min="12047" max="12047" width="12.28515625" style="2" customWidth="1"/>
    <col min="12048" max="12048" width="8.28515625" style="2" customWidth="1"/>
    <col min="12049" max="12049" width="0.85546875" style="2" customWidth="1"/>
    <col min="12050" max="12288" width="9.140625" style="2"/>
    <col min="12289" max="12289" width="11" style="2" customWidth="1"/>
    <col min="12290" max="12290" width="6.42578125" style="2" customWidth="1"/>
    <col min="12291" max="12291" width="9.5703125" style="2" customWidth="1"/>
    <col min="12292" max="12292" width="3.5703125" style="2" customWidth="1"/>
    <col min="12293" max="12293" width="9.7109375" style="2" customWidth="1"/>
    <col min="12294" max="12294" width="1.85546875" style="2" customWidth="1"/>
    <col min="12295" max="12295" width="7.7109375" style="2" customWidth="1"/>
    <col min="12296" max="12296" width="1.5703125" style="2" customWidth="1"/>
    <col min="12297" max="12297" width="13.85546875" style="2" customWidth="1"/>
    <col min="12298" max="12298" width="8.28515625" style="2" customWidth="1"/>
    <col min="12299" max="12299" width="0.85546875" style="2" customWidth="1"/>
    <col min="12300" max="12300" width="13.85546875" style="2" customWidth="1"/>
    <col min="12301" max="12301" width="8.28515625" style="2" customWidth="1"/>
    <col min="12302" max="12302" width="0.85546875" style="2" customWidth="1"/>
    <col min="12303" max="12303" width="12.28515625" style="2" customWidth="1"/>
    <col min="12304" max="12304" width="8.28515625" style="2" customWidth="1"/>
    <col min="12305" max="12305" width="0.85546875" style="2" customWidth="1"/>
    <col min="12306" max="12544" width="9.140625" style="2"/>
    <col min="12545" max="12545" width="11" style="2" customWidth="1"/>
    <col min="12546" max="12546" width="6.42578125" style="2" customWidth="1"/>
    <col min="12547" max="12547" width="9.5703125" style="2" customWidth="1"/>
    <col min="12548" max="12548" width="3.5703125" style="2" customWidth="1"/>
    <col min="12549" max="12549" width="9.7109375" style="2" customWidth="1"/>
    <col min="12550" max="12550" width="1.85546875" style="2" customWidth="1"/>
    <col min="12551" max="12551" width="7.7109375" style="2" customWidth="1"/>
    <col min="12552" max="12552" width="1.5703125" style="2" customWidth="1"/>
    <col min="12553" max="12553" width="13.85546875" style="2" customWidth="1"/>
    <col min="12554" max="12554" width="8.28515625" style="2" customWidth="1"/>
    <col min="12555" max="12555" width="0.85546875" style="2" customWidth="1"/>
    <col min="12556" max="12556" width="13.85546875" style="2" customWidth="1"/>
    <col min="12557" max="12557" width="8.28515625" style="2" customWidth="1"/>
    <col min="12558" max="12558" width="0.85546875" style="2" customWidth="1"/>
    <col min="12559" max="12559" width="12.28515625" style="2" customWidth="1"/>
    <col min="12560" max="12560" width="8.28515625" style="2" customWidth="1"/>
    <col min="12561" max="12561" width="0.85546875" style="2" customWidth="1"/>
    <col min="12562" max="12800" width="9.140625" style="2"/>
    <col min="12801" max="12801" width="11" style="2" customWidth="1"/>
    <col min="12802" max="12802" width="6.42578125" style="2" customWidth="1"/>
    <col min="12803" max="12803" width="9.5703125" style="2" customWidth="1"/>
    <col min="12804" max="12804" width="3.5703125" style="2" customWidth="1"/>
    <col min="12805" max="12805" width="9.7109375" style="2" customWidth="1"/>
    <col min="12806" max="12806" width="1.85546875" style="2" customWidth="1"/>
    <col min="12807" max="12807" width="7.7109375" style="2" customWidth="1"/>
    <col min="12808" max="12808" width="1.5703125" style="2" customWidth="1"/>
    <col min="12809" max="12809" width="13.85546875" style="2" customWidth="1"/>
    <col min="12810" max="12810" width="8.28515625" style="2" customWidth="1"/>
    <col min="12811" max="12811" width="0.85546875" style="2" customWidth="1"/>
    <col min="12812" max="12812" width="13.85546875" style="2" customWidth="1"/>
    <col min="12813" max="12813" width="8.28515625" style="2" customWidth="1"/>
    <col min="12814" max="12814" width="0.85546875" style="2" customWidth="1"/>
    <col min="12815" max="12815" width="12.28515625" style="2" customWidth="1"/>
    <col min="12816" max="12816" width="8.28515625" style="2" customWidth="1"/>
    <col min="12817" max="12817" width="0.85546875" style="2" customWidth="1"/>
    <col min="12818" max="13056" width="9.140625" style="2"/>
    <col min="13057" max="13057" width="11" style="2" customWidth="1"/>
    <col min="13058" max="13058" width="6.42578125" style="2" customWidth="1"/>
    <col min="13059" max="13059" width="9.5703125" style="2" customWidth="1"/>
    <col min="13060" max="13060" width="3.5703125" style="2" customWidth="1"/>
    <col min="13061" max="13061" width="9.7109375" style="2" customWidth="1"/>
    <col min="13062" max="13062" width="1.85546875" style="2" customWidth="1"/>
    <col min="13063" max="13063" width="7.7109375" style="2" customWidth="1"/>
    <col min="13064" max="13064" width="1.5703125" style="2" customWidth="1"/>
    <col min="13065" max="13065" width="13.85546875" style="2" customWidth="1"/>
    <col min="13066" max="13066" width="8.28515625" style="2" customWidth="1"/>
    <col min="13067" max="13067" width="0.85546875" style="2" customWidth="1"/>
    <col min="13068" max="13068" width="13.85546875" style="2" customWidth="1"/>
    <col min="13069" max="13069" width="8.28515625" style="2" customWidth="1"/>
    <col min="13070" max="13070" width="0.85546875" style="2" customWidth="1"/>
    <col min="13071" max="13071" width="12.28515625" style="2" customWidth="1"/>
    <col min="13072" max="13072" width="8.28515625" style="2" customWidth="1"/>
    <col min="13073" max="13073" width="0.85546875" style="2" customWidth="1"/>
    <col min="13074" max="13312" width="9.140625" style="2"/>
    <col min="13313" max="13313" width="11" style="2" customWidth="1"/>
    <col min="13314" max="13314" width="6.42578125" style="2" customWidth="1"/>
    <col min="13315" max="13315" width="9.5703125" style="2" customWidth="1"/>
    <col min="13316" max="13316" width="3.5703125" style="2" customWidth="1"/>
    <col min="13317" max="13317" width="9.7109375" style="2" customWidth="1"/>
    <col min="13318" max="13318" width="1.85546875" style="2" customWidth="1"/>
    <col min="13319" max="13319" width="7.7109375" style="2" customWidth="1"/>
    <col min="13320" max="13320" width="1.5703125" style="2" customWidth="1"/>
    <col min="13321" max="13321" width="13.85546875" style="2" customWidth="1"/>
    <col min="13322" max="13322" width="8.28515625" style="2" customWidth="1"/>
    <col min="13323" max="13323" width="0.85546875" style="2" customWidth="1"/>
    <col min="13324" max="13324" width="13.85546875" style="2" customWidth="1"/>
    <col min="13325" max="13325" width="8.28515625" style="2" customWidth="1"/>
    <col min="13326" max="13326" width="0.85546875" style="2" customWidth="1"/>
    <col min="13327" max="13327" width="12.28515625" style="2" customWidth="1"/>
    <col min="13328" max="13328" width="8.28515625" style="2" customWidth="1"/>
    <col min="13329" max="13329" width="0.85546875" style="2" customWidth="1"/>
    <col min="13330" max="13568" width="9.140625" style="2"/>
    <col min="13569" max="13569" width="11" style="2" customWidth="1"/>
    <col min="13570" max="13570" width="6.42578125" style="2" customWidth="1"/>
    <col min="13571" max="13571" width="9.5703125" style="2" customWidth="1"/>
    <col min="13572" max="13572" width="3.5703125" style="2" customWidth="1"/>
    <col min="13573" max="13573" width="9.7109375" style="2" customWidth="1"/>
    <col min="13574" max="13574" width="1.85546875" style="2" customWidth="1"/>
    <col min="13575" max="13575" width="7.7109375" style="2" customWidth="1"/>
    <col min="13576" max="13576" width="1.5703125" style="2" customWidth="1"/>
    <col min="13577" max="13577" width="13.85546875" style="2" customWidth="1"/>
    <col min="13578" max="13578" width="8.28515625" style="2" customWidth="1"/>
    <col min="13579" max="13579" width="0.85546875" style="2" customWidth="1"/>
    <col min="13580" max="13580" width="13.85546875" style="2" customWidth="1"/>
    <col min="13581" max="13581" width="8.28515625" style="2" customWidth="1"/>
    <col min="13582" max="13582" width="0.85546875" style="2" customWidth="1"/>
    <col min="13583" max="13583" width="12.28515625" style="2" customWidth="1"/>
    <col min="13584" max="13584" width="8.28515625" style="2" customWidth="1"/>
    <col min="13585" max="13585" width="0.85546875" style="2" customWidth="1"/>
    <col min="13586" max="13824" width="9.140625" style="2"/>
    <col min="13825" max="13825" width="11" style="2" customWidth="1"/>
    <col min="13826" max="13826" width="6.42578125" style="2" customWidth="1"/>
    <col min="13827" max="13827" width="9.5703125" style="2" customWidth="1"/>
    <col min="13828" max="13828" width="3.5703125" style="2" customWidth="1"/>
    <col min="13829" max="13829" width="9.7109375" style="2" customWidth="1"/>
    <col min="13830" max="13830" width="1.85546875" style="2" customWidth="1"/>
    <col min="13831" max="13831" width="7.7109375" style="2" customWidth="1"/>
    <col min="13832" max="13832" width="1.5703125" style="2" customWidth="1"/>
    <col min="13833" max="13833" width="13.85546875" style="2" customWidth="1"/>
    <col min="13834" max="13834" width="8.28515625" style="2" customWidth="1"/>
    <col min="13835" max="13835" width="0.85546875" style="2" customWidth="1"/>
    <col min="13836" max="13836" width="13.85546875" style="2" customWidth="1"/>
    <col min="13837" max="13837" width="8.28515625" style="2" customWidth="1"/>
    <col min="13838" max="13838" width="0.85546875" style="2" customWidth="1"/>
    <col min="13839" max="13839" width="12.28515625" style="2" customWidth="1"/>
    <col min="13840" max="13840" width="8.28515625" style="2" customWidth="1"/>
    <col min="13841" max="13841" width="0.85546875" style="2" customWidth="1"/>
    <col min="13842" max="14080" width="9.140625" style="2"/>
    <col min="14081" max="14081" width="11" style="2" customWidth="1"/>
    <col min="14082" max="14082" width="6.42578125" style="2" customWidth="1"/>
    <col min="14083" max="14083" width="9.5703125" style="2" customWidth="1"/>
    <col min="14084" max="14084" width="3.5703125" style="2" customWidth="1"/>
    <col min="14085" max="14085" width="9.7109375" style="2" customWidth="1"/>
    <col min="14086" max="14086" width="1.85546875" style="2" customWidth="1"/>
    <col min="14087" max="14087" width="7.7109375" style="2" customWidth="1"/>
    <col min="14088" max="14088" width="1.5703125" style="2" customWidth="1"/>
    <col min="14089" max="14089" width="13.85546875" style="2" customWidth="1"/>
    <col min="14090" max="14090" width="8.28515625" style="2" customWidth="1"/>
    <col min="14091" max="14091" width="0.85546875" style="2" customWidth="1"/>
    <col min="14092" max="14092" width="13.85546875" style="2" customWidth="1"/>
    <col min="14093" max="14093" width="8.28515625" style="2" customWidth="1"/>
    <col min="14094" max="14094" width="0.85546875" style="2" customWidth="1"/>
    <col min="14095" max="14095" width="12.28515625" style="2" customWidth="1"/>
    <col min="14096" max="14096" width="8.28515625" style="2" customWidth="1"/>
    <col min="14097" max="14097" width="0.85546875" style="2" customWidth="1"/>
    <col min="14098" max="14336" width="9.140625" style="2"/>
    <col min="14337" max="14337" width="11" style="2" customWidth="1"/>
    <col min="14338" max="14338" width="6.42578125" style="2" customWidth="1"/>
    <col min="14339" max="14339" width="9.5703125" style="2" customWidth="1"/>
    <col min="14340" max="14340" width="3.5703125" style="2" customWidth="1"/>
    <col min="14341" max="14341" width="9.7109375" style="2" customWidth="1"/>
    <col min="14342" max="14342" width="1.85546875" style="2" customWidth="1"/>
    <col min="14343" max="14343" width="7.7109375" style="2" customWidth="1"/>
    <col min="14344" max="14344" width="1.5703125" style="2" customWidth="1"/>
    <col min="14345" max="14345" width="13.85546875" style="2" customWidth="1"/>
    <col min="14346" max="14346" width="8.28515625" style="2" customWidth="1"/>
    <col min="14347" max="14347" width="0.85546875" style="2" customWidth="1"/>
    <col min="14348" max="14348" width="13.85546875" style="2" customWidth="1"/>
    <col min="14349" max="14349" width="8.28515625" style="2" customWidth="1"/>
    <col min="14350" max="14350" width="0.85546875" style="2" customWidth="1"/>
    <col min="14351" max="14351" width="12.28515625" style="2" customWidth="1"/>
    <col min="14352" max="14352" width="8.28515625" style="2" customWidth="1"/>
    <col min="14353" max="14353" width="0.85546875" style="2" customWidth="1"/>
    <col min="14354" max="14592" width="9.140625" style="2"/>
    <col min="14593" max="14593" width="11" style="2" customWidth="1"/>
    <col min="14594" max="14594" width="6.42578125" style="2" customWidth="1"/>
    <col min="14595" max="14595" width="9.5703125" style="2" customWidth="1"/>
    <col min="14596" max="14596" width="3.5703125" style="2" customWidth="1"/>
    <col min="14597" max="14597" width="9.7109375" style="2" customWidth="1"/>
    <col min="14598" max="14598" width="1.85546875" style="2" customWidth="1"/>
    <col min="14599" max="14599" width="7.7109375" style="2" customWidth="1"/>
    <col min="14600" max="14600" width="1.5703125" style="2" customWidth="1"/>
    <col min="14601" max="14601" width="13.85546875" style="2" customWidth="1"/>
    <col min="14602" max="14602" width="8.28515625" style="2" customWidth="1"/>
    <col min="14603" max="14603" width="0.85546875" style="2" customWidth="1"/>
    <col min="14604" max="14604" width="13.85546875" style="2" customWidth="1"/>
    <col min="14605" max="14605" width="8.28515625" style="2" customWidth="1"/>
    <col min="14606" max="14606" width="0.85546875" style="2" customWidth="1"/>
    <col min="14607" max="14607" width="12.28515625" style="2" customWidth="1"/>
    <col min="14608" max="14608" width="8.28515625" style="2" customWidth="1"/>
    <col min="14609" max="14609" width="0.85546875" style="2" customWidth="1"/>
    <col min="14610" max="14848" width="9.140625" style="2"/>
    <col min="14849" max="14849" width="11" style="2" customWidth="1"/>
    <col min="14850" max="14850" width="6.42578125" style="2" customWidth="1"/>
    <col min="14851" max="14851" width="9.5703125" style="2" customWidth="1"/>
    <col min="14852" max="14852" width="3.5703125" style="2" customWidth="1"/>
    <col min="14853" max="14853" width="9.7109375" style="2" customWidth="1"/>
    <col min="14854" max="14854" width="1.85546875" style="2" customWidth="1"/>
    <col min="14855" max="14855" width="7.7109375" style="2" customWidth="1"/>
    <col min="14856" max="14856" width="1.5703125" style="2" customWidth="1"/>
    <col min="14857" max="14857" width="13.85546875" style="2" customWidth="1"/>
    <col min="14858" max="14858" width="8.28515625" style="2" customWidth="1"/>
    <col min="14859" max="14859" width="0.85546875" style="2" customWidth="1"/>
    <col min="14860" max="14860" width="13.85546875" style="2" customWidth="1"/>
    <col min="14861" max="14861" width="8.28515625" style="2" customWidth="1"/>
    <col min="14862" max="14862" width="0.85546875" style="2" customWidth="1"/>
    <col min="14863" max="14863" width="12.28515625" style="2" customWidth="1"/>
    <col min="14864" max="14864" width="8.28515625" style="2" customWidth="1"/>
    <col min="14865" max="14865" width="0.85546875" style="2" customWidth="1"/>
    <col min="14866" max="15104" width="9.140625" style="2"/>
    <col min="15105" max="15105" width="11" style="2" customWidth="1"/>
    <col min="15106" max="15106" width="6.42578125" style="2" customWidth="1"/>
    <col min="15107" max="15107" width="9.5703125" style="2" customWidth="1"/>
    <col min="15108" max="15108" width="3.5703125" style="2" customWidth="1"/>
    <col min="15109" max="15109" width="9.7109375" style="2" customWidth="1"/>
    <col min="15110" max="15110" width="1.85546875" style="2" customWidth="1"/>
    <col min="15111" max="15111" width="7.7109375" style="2" customWidth="1"/>
    <col min="15112" max="15112" width="1.5703125" style="2" customWidth="1"/>
    <col min="15113" max="15113" width="13.85546875" style="2" customWidth="1"/>
    <col min="15114" max="15114" width="8.28515625" style="2" customWidth="1"/>
    <col min="15115" max="15115" width="0.85546875" style="2" customWidth="1"/>
    <col min="15116" max="15116" width="13.85546875" style="2" customWidth="1"/>
    <col min="15117" max="15117" width="8.28515625" style="2" customWidth="1"/>
    <col min="15118" max="15118" width="0.85546875" style="2" customWidth="1"/>
    <col min="15119" max="15119" width="12.28515625" style="2" customWidth="1"/>
    <col min="15120" max="15120" width="8.28515625" style="2" customWidth="1"/>
    <col min="15121" max="15121" width="0.85546875" style="2" customWidth="1"/>
    <col min="15122" max="15360" width="9.140625" style="2"/>
    <col min="15361" max="15361" width="11" style="2" customWidth="1"/>
    <col min="15362" max="15362" width="6.42578125" style="2" customWidth="1"/>
    <col min="15363" max="15363" width="9.5703125" style="2" customWidth="1"/>
    <col min="15364" max="15364" width="3.5703125" style="2" customWidth="1"/>
    <col min="15365" max="15365" width="9.7109375" style="2" customWidth="1"/>
    <col min="15366" max="15366" width="1.85546875" style="2" customWidth="1"/>
    <col min="15367" max="15367" width="7.7109375" style="2" customWidth="1"/>
    <col min="15368" max="15368" width="1.5703125" style="2" customWidth="1"/>
    <col min="15369" max="15369" width="13.85546875" style="2" customWidth="1"/>
    <col min="15370" max="15370" width="8.28515625" style="2" customWidth="1"/>
    <col min="15371" max="15371" width="0.85546875" style="2" customWidth="1"/>
    <col min="15372" max="15372" width="13.85546875" style="2" customWidth="1"/>
    <col min="15373" max="15373" width="8.28515625" style="2" customWidth="1"/>
    <col min="15374" max="15374" width="0.85546875" style="2" customWidth="1"/>
    <col min="15375" max="15375" width="12.28515625" style="2" customWidth="1"/>
    <col min="15376" max="15376" width="8.28515625" style="2" customWidth="1"/>
    <col min="15377" max="15377" width="0.85546875" style="2" customWidth="1"/>
    <col min="15378" max="15616" width="9.140625" style="2"/>
    <col min="15617" max="15617" width="11" style="2" customWidth="1"/>
    <col min="15618" max="15618" width="6.42578125" style="2" customWidth="1"/>
    <col min="15619" max="15619" width="9.5703125" style="2" customWidth="1"/>
    <col min="15620" max="15620" width="3.5703125" style="2" customWidth="1"/>
    <col min="15621" max="15621" width="9.7109375" style="2" customWidth="1"/>
    <col min="15622" max="15622" width="1.85546875" style="2" customWidth="1"/>
    <col min="15623" max="15623" width="7.7109375" style="2" customWidth="1"/>
    <col min="15624" max="15624" width="1.5703125" style="2" customWidth="1"/>
    <col min="15625" max="15625" width="13.85546875" style="2" customWidth="1"/>
    <col min="15626" max="15626" width="8.28515625" style="2" customWidth="1"/>
    <col min="15627" max="15627" width="0.85546875" style="2" customWidth="1"/>
    <col min="15628" max="15628" width="13.85546875" style="2" customWidth="1"/>
    <col min="15629" max="15629" width="8.28515625" style="2" customWidth="1"/>
    <col min="15630" max="15630" width="0.85546875" style="2" customWidth="1"/>
    <col min="15631" max="15631" width="12.28515625" style="2" customWidth="1"/>
    <col min="15632" max="15632" width="8.28515625" style="2" customWidth="1"/>
    <col min="15633" max="15633" width="0.85546875" style="2" customWidth="1"/>
    <col min="15634" max="15872" width="9.140625" style="2"/>
    <col min="15873" max="15873" width="11" style="2" customWidth="1"/>
    <col min="15874" max="15874" width="6.42578125" style="2" customWidth="1"/>
    <col min="15875" max="15875" width="9.5703125" style="2" customWidth="1"/>
    <col min="15876" max="15876" width="3.5703125" style="2" customWidth="1"/>
    <col min="15877" max="15877" width="9.7109375" style="2" customWidth="1"/>
    <col min="15878" max="15878" width="1.85546875" style="2" customWidth="1"/>
    <col min="15879" max="15879" width="7.7109375" style="2" customWidth="1"/>
    <col min="15880" max="15880" width="1.5703125" style="2" customWidth="1"/>
    <col min="15881" max="15881" width="13.85546875" style="2" customWidth="1"/>
    <col min="15882" max="15882" width="8.28515625" style="2" customWidth="1"/>
    <col min="15883" max="15883" width="0.85546875" style="2" customWidth="1"/>
    <col min="15884" max="15884" width="13.85546875" style="2" customWidth="1"/>
    <col min="15885" max="15885" width="8.28515625" style="2" customWidth="1"/>
    <col min="15886" max="15886" width="0.85546875" style="2" customWidth="1"/>
    <col min="15887" max="15887" width="12.28515625" style="2" customWidth="1"/>
    <col min="15888" max="15888" width="8.28515625" style="2" customWidth="1"/>
    <col min="15889" max="15889" width="0.85546875" style="2" customWidth="1"/>
    <col min="15890" max="16128" width="9.140625" style="2"/>
    <col min="16129" max="16129" width="11" style="2" customWidth="1"/>
    <col min="16130" max="16130" width="6.42578125" style="2" customWidth="1"/>
    <col min="16131" max="16131" width="9.5703125" style="2" customWidth="1"/>
    <col min="16132" max="16132" width="3.5703125" style="2" customWidth="1"/>
    <col min="16133" max="16133" width="9.7109375" style="2" customWidth="1"/>
    <col min="16134" max="16134" width="1.85546875" style="2" customWidth="1"/>
    <col min="16135" max="16135" width="7.7109375" style="2" customWidth="1"/>
    <col min="16136" max="16136" width="1.5703125" style="2" customWidth="1"/>
    <col min="16137" max="16137" width="13.85546875" style="2" customWidth="1"/>
    <col min="16138" max="16138" width="8.28515625" style="2" customWidth="1"/>
    <col min="16139" max="16139" width="0.85546875" style="2" customWidth="1"/>
    <col min="16140" max="16140" width="13.85546875" style="2" customWidth="1"/>
    <col min="16141" max="16141" width="8.28515625" style="2" customWidth="1"/>
    <col min="16142" max="16142" width="0.85546875" style="2" customWidth="1"/>
    <col min="16143" max="16143" width="12.28515625" style="2" customWidth="1"/>
    <col min="16144" max="16144" width="8.28515625" style="2" customWidth="1"/>
    <col min="16145" max="16145" width="0.85546875" style="2" customWidth="1"/>
    <col min="16146" max="16384" width="9.140625" style="2"/>
  </cols>
  <sheetData>
    <row r="1" spans="1:17" ht="19.5" customHeight="1" x14ac:dyDescent="0.25">
      <c r="B1" s="598" t="s">
        <v>189</v>
      </c>
      <c r="C1" s="598"/>
      <c r="D1" s="598"/>
      <c r="E1" s="599"/>
      <c r="F1" s="599"/>
      <c r="G1" s="599"/>
      <c r="H1" s="599"/>
      <c r="I1" s="599"/>
      <c r="J1" s="599"/>
      <c r="K1" s="599"/>
      <c r="L1" s="599"/>
      <c r="M1" s="599"/>
      <c r="N1" s="599"/>
      <c r="O1" s="599"/>
      <c r="P1" s="599"/>
      <c r="Q1" s="599"/>
    </row>
    <row r="2" spans="1:17" x14ac:dyDescent="0.25">
      <c r="B2" s="481" t="s">
        <v>190</v>
      </c>
      <c r="C2" s="481"/>
      <c r="D2" s="481"/>
      <c r="E2" s="600"/>
      <c r="F2" s="600"/>
      <c r="G2" s="600"/>
      <c r="H2" s="600"/>
      <c r="I2" s="600"/>
      <c r="J2" s="600"/>
      <c r="K2" s="600"/>
      <c r="L2" s="600"/>
      <c r="M2" s="600"/>
      <c r="N2" s="600"/>
      <c r="O2" s="600"/>
      <c r="P2" s="600"/>
      <c r="Q2" s="600"/>
    </row>
    <row r="3" spans="1:17" x14ac:dyDescent="0.25">
      <c r="B3" s="481" t="s">
        <v>191</v>
      </c>
      <c r="C3" s="481"/>
      <c r="D3" s="481"/>
      <c r="E3" s="600"/>
      <c r="F3" s="600"/>
      <c r="G3" s="600"/>
      <c r="H3" s="600"/>
      <c r="I3" s="600"/>
      <c r="J3" s="600"/>
      <c r="K3" s="600"/>
      <c r="L3" s="600"/>
      <c r="M3" s="600"/>
      <c r="N3" s="600"/>
      <c r="O3" s="600"/>
      <c r="P3" s="600"/>
      <c r="Q3" s="600"/>
    </row>
    <row r="5" spans="1:17" ht="18.75" customHeight="1" x14ac:dyDescent="0.25">
      <c r="A5" s="271"/>
      <c r="B5" s="271"/>
      <c r="C5" s="271"/>
      <c r="D5" s="271"/>
      <c r="E5" s="601" t="s">
        <v>192</v>
      </c>
      <c r="F5" s="601"/>
      <c r="G5" s="601"/>
      <c r="H5" s="601"/>
      <c r="I5" s="601" t="s">
        <v>30</v>
      </c>
      <c r="J5" s="601"/>
      <c r="K5" s="601"/>
      <c r="L5" s="601" t="s">
        <v>69</v>
      </c>
      <c r="M5" s="601"/>
      <c r="N5" s="601"/>
      <c r="O5" s="601" t="s">
        <v>133</v>
      </c>
      <c r="P5" s="601"/>
      <c r="Q5" s="601"/>
    </row>
    <row r="6" spans="1:17" ht="15" customHeight="1" x14ac:dyDescent="0.25">
      <c r="A6" s="578" t="s">
        <v>193</v>
      </c>
      <c r="B6" s="578"/>
      <c r="C6" s="578"/>
      <c r="D6" s="578"/>
      <c r="E6" s="597" t="s">
        <v>194</v>
      </c>
      <c r="F6" s="597"/>
      <c r="G6" s="597" t="s">
        <v>195</v>
      </c>
      <c r="H6" s="597"/>
      <c r="I6" s="272" t="s">
        <v>39</v>
      </c>
      <c r="J6" s="602" t="s">
        <v>195</v>
      </c>
      <c r="K6" s="602"/>
      <c r="L6" s="272" t="s">
        <v>39</v>
      </c>
      <c r="M6" s="597" t="s">
        <v>195</v>
      </c>
      <c r="N6" s="597"/>
      <c r="O6" s="272" t="s">
        <v>39</v>
      </c>
      <c r="P6" s="597" t="s">
        <v>195</v>
      </c>
      <c r="Q6" s="597"/>
    </row>
    <row r="7" spans="1:17" ht="15" customHeight="1" x14ac:dyDescent="0.25">
      <c r="A7" s="583" t="s">
        <v>196</v>
      </c>
      <c r="B7" s="583"/>
      <c r="C7" s="583"/>
      <c r="D7" s="583"/>
      <c r="E7" s="61"/>
      <c r="F7" s="61"/>
      <c r="G7" s="273"/>
      <c r="H7" s="273"/>
      <c r="I7" s="274"/>
      <c r="J7" s="274"/>
      <c r="K7" s="274"/>
      <c r="L7" s="274"/>
      <c r="M7" s="274"/>
      <c r="N7" s="274"/>
      <c r="O7" s="274"/>
      <c r="P7" s="274"/>
      <c r="Q7" s="274"/>
    </row>
    <row r="8" spans="1:17" x14ac:dyDescent="0.25">
      <c r="A8" s="84">
        <v>0</v>
      </c>
      <c r="B8" s="259" t="s">
        <v>94</v>
      </c>
      <c r="C8" s="275">
        <v>5000</v>
      </c>
      <c r="D8" s="275"/>
      <c r="E8" s="40">
        <f>'[2]Table A1'!C8</f>
        <v>14952</v>
      </c>
      <c r="F8" s="40"/>
      <c r="G8" s="30">
        <f t="shared" ref="G8:G19" si="0">E8/E$20</f>
        <v>2.8828356367226061E-2</v>
      </c>
      <c r="H8" s="30"/>
      <c r="I8" s="65">
        <f>'[2]Table A1'!D8/1000</f>
        <v>53465.955000000002</v>
      </c>
      <c r="J8" s="30">
        <f t="shared" ref="J8:J19" si="1">I8/I$20</f>
        <v>1.5481340416523331E-3</v>
      </c>
      <c r="K8" s="276"/>
      <c r="L8" s="65">
        <f>'[2]Table A1'!E8/1000</f>
        <v>16492.752</v>
      </c>
      <c r="M8" s="30">
        <f t="shared" ref="M8:M19" si="2">L8/L$20</f>
        <v>5.8615724398856613E-4</v>
      </c>
      <c r="N8" s="276"/>
      <c r="O8" s="65">
        <f>'[2]Table A1'!F8/1000</f>
        <v>242.44300000000001</v>
      </c>
      <c r="P8" s="30">
        <f t="shared" ref="P8:P19" si="3">O8/O$20</f>
        <v>1.251599578312596E-4</v>
      </c>
      <c r="Q8" s="3"/>
    </row>
    <row r="9" spans="1:17" x14ac:dyDescent="0.25">
      <c r="A9" s="84">
        <v>5000</v>
      </c>
      <c r="B9" s="259" t="s">
        <v>94</v>
      </c>
      <c r="C9" s="275">
        <v>10000</v>
      </c>
      <c r="D9" s="275"/>
      <c r="E9" s="40">
        <f>'[2]Table A1'!C9</f>
        <v>36193</v>
      </c>
      <c r="F9" s="40"/>
      <c r="G9" s="30">
        <f t="shared" si="0"/>
        <v>6.9782283440276413E-2</v>
      </c>
      <c r="H9" s="30"/>
      <c r="I9" s="65">
        <f>'[2]Table A1'!D9/1000</f>
        <v>273916.00699999998</v>
      </c>
      <c r="J9" s="30">
        <f t="shared" si="1"/>
        <v>7.9313779205885081E-3</v>
      </c>
      <c r="K9" s="276"/>
      <c r="L9" s="65">
        <f>'[2]Table A1'!E9/1000</f>
        <v>137773.45699999999</v>
      </c>
      <c r="M9" s="30">
        <f t="shared" si="2"/>
        <v>4.8965090756168056E-3</v>
      </c>
      <c r="N9" s="276"/>
      <c r="O9" s="65">
        <f>'[2]Table A1'!F9/1000</f>
        <v>3254.326</v>
      </c>
      <c r="P9" s="30">
        <f t="shared" si="3"/>
        <v>1.6800291405780811E-3</v>
      </c>
      <c r="Q9" s="3"/>
    </row>
    <row r="10" spans="1:17" x14ac:dyDescent="0.25">
      <c r="A10" s="84">
        <v>10000</v>
      </c>
      <c r="B10" s="259" t="s">
        <v>94</v>
      </c>
      <c r="C10" s="275">
        <v>20000</v>
      </c>
      <c r="D10" s="275"/>
      <c r="E10" s="40">
        <f>'[2]Table A1'!C10</f>
        <v>74249</v>
      </c>
      <c r="F10" s="40"/>
      <c r="G10" s="30">
        <f t="shared" si="0"/>
        <v>0.14315654306515302</v>
      </c>
      <c r="H10" s="30"/>
      <c r="I10" s="65">
        <f>'[2]Table A1'!D10/1000</f>
        <v>1110867.3419999999</v>
      </c>
      <c r="J10" s="30">
        <f t="shared" si="1"/>
        <v>3.2165731406276099E-2</v>
      </c>
      <c r="K10" s="276"/>
      <c r="L10" s="65">
        <f>'[2]Table A1'!E10/1000</f>
        <v>717089.58</v>
      </c>
      <c r="M10" s="30">
        <f t="shared" si="2"/>
        <v>2.5485574020983177E-2</v>
      </c>
      <c r="N10" s="276"/>
      <c r="O10" s="65">
        <f>'[2]Table A1'!F10/1000</f>
        <v>27892.736000000001</v>
      </c>
      <c r="P10" s="30">
        <f t="shared" si="3"/>
        <v>1.4399482193993873E-2</v>
      </c>
      <c r="Q10" s="3"/>
    </row>
    <row r="11" spans="1:17" x14ac:dyDescent="0.25">
      <c r="A11" s="84">
        <v>20000</v>
      </c>
      <c r="B11" s="259" t="s">
        <v>94</v>
      </c>
      <c r="C11" s="275">
        <v>30000</v>
      </c>
      <c r="D11" s="275"/>
      <c r="E11" s="40">
        <f>'[2]Table A1'!C11</f>
        <v>71914</v>
      </c>
      <c r="F11" s="40"/>
      <c r="G11" s="30">
        <f t="shared" si="0"/>
        <v>0.13865452245804541</v>
      </c>
      <c r="H11" s="30"/>
      <c r="I11" s="65">
        <f>'[2]Table A1'!D11/1000</f>
        <v>1793430.7819999999</v>
      </c>
      <c r="J11" s="30">
        <f t="shared" si="1"/>
        <v>5.1929704518723439E-2</v>
      </c>
      <c r="K11" s="276"/>
      <c r="L11" s="65">
        <f>'[2]Table A1'!E11/1000</f>
        <v>1329739.0249999999</v>
      </c>
      <c r="M11" s="30">
        <f t="shared" si="2"/>
        <v>4.7259315008074031E-2</v>
      </c>
      <c r="N11" s="276"/>
      <c r="O11" s="65">
        <f>'[2]Table A1'!F11/1000</f>
        <v>65495.48</v>
      </c>
      <c r="P11" s="30">
        <f t="shared" si="3"/>
        <v>3.3811706318343307E-2</v>
      </c>
      <c r="Q11" s="3"/>
    </row>
    <row r="12" spans="1:17" x14ac:dyDescent="0.25">
      <c r="A12" s="84">
        <v>30000</v>
      </c>
      <c r="B12" s="259" t="s">
        <v>94</v>
      </c>
      <c r="C12" s="275">
        <v>40000</v>
      </c>
      <c r="D12" s="275"/>
      <c r="E12" s="40">
        <f>'[2]Table A1'!C12</f>
        <v>62582</v>
      </c>
      <c r="F12" s="40"/>
      <c r="G12" s="30">
        <f t="shared" si="0"/>
        <v>0.12066186451135241</v>
      </c>
      <c r="H12" s="30"/>
      <c r="I12" s="65">
        <f>'[2]Table A1'!D12/1000</f>
        <v>2180417.15</v>
      </c>
      <c r="J12" s="30">
        <f t="shared" si="1"/>
        <v>6.3135092507326601E-2</v>
      </c>
      <c r="K12" s="276"/>
      <c r="L12" s="65">
        <f>'[2]Table A1'!E12/1000</f>
        <v>1695210.757</v>
      </c>
      <c r="M12" s="30">
        <f t="shared" si="2"/>
        <v>6.0248287569163159E-2</v>
      </c>
      <c r="N12" s="276"/>
      <c r="O12" s="65">
        <f>'[2]Table A1'!F12/1000</f>
        <v>93603.361000000004</v>
      </c>
      <c r="P12" s="30">
        <f t="shared" si="3"/>
        <v>4.8322256017390354E-2</v>
      </c>
      <c r="Q12" s="3"/>
    </row>
    <row r="13" spans="1:17" x14ac:dyDescent="0.25">
      <c r="A13" s="84">
        <v>40000</v>
      </c>
      <c r="B13" s="259" t="s">
        <v>94</v>
      </c>
      <c r="C13" s="275">
        <v>50000</v>
      </c>
      <c r="D13" s="275"/>
      <c r="E13" s="40">
        <f>'[2]Table A1'!C13</f>
        <v>49474</v>
      </c>
      <c r="F13" s="40"/>
      <c r="G13" s="30">
        <f t="shared" si="0"/>
        <v>9.5388851184600193E-2</v>
      </c>
      <c r="H13" s="30"/>
      <c r="I13" s="65">
        <f>'[2]Table A1'!D13/1000</f>
        <v>2213940.4640000002</v>
      </c>
      <c r="J13" s="30">
        <f t="shared" si="1"/>
        <v>6.4105777190549801E-2</v>
      </c>
      <c r="K13" s="276"/>
      <c r="L13" s="65">
        <f>'[2]Table A1'!E13/1000</f>
        <v>1747076.4439999999</v>
      </c>
      <c r="M13" s="30">
        <f t="shared" si="2"/>
        <v>6.2091609299186966E-2</v>
      </c>
      <c r="N13" s="276"/>
      <c r="O13" s="65">
        <f>'[2]Table A1'!F13/1000</f>
        <v>102891.768</v>
      </c>
      <c r="P13" s="30">
        <f t="shared" si="3"/>
        <v>5.3117348589415837E-2</v>
      </c>
      <c r="Q13" s="3"/>
    </row>
    <row r="14" spans="1:17" x14ac:dyDescent="0.25">
      <c r="A14" s="84">
        <v>50000</v>
      </c>
      <c r="B14" s="259" t="s">
        <v>94</v>
      </c>
      <c r="C14" s="275">
        <v>75000</v>
      </c>
      <c r="D14" s="275"/>
      <c r="E14" s="40">
        <f>'[2]Table A1'!C14</f>
        <v>76488</v>
      </c>
      <c r="F14" s="40"/>
      <c r="G14" s="30">
        <f t="shared" si="0"/>
        <v>0.14747346989141163</v>
      </c>
      <c r="H14" s="30"/>
      <c r="I14" s="65">
        <f>'[2]Table A1'!D14/1000</f>
        <v>4681685.57</v>
      </c>
      <c r="J14" s="30">
        <f t="shared" si="1"/>
        <v>0.13556059745364143</v>
      </c>
      <c r="K14" s="276"/>
      <c r="L14" s="65">
        <f>'[2]Table A1'!E14/1000</f>
        <v>3696856.3569999998</v>
      </c>
      <c r="M14" s="30">
        <f t="shared" si="2"/>
        <v>0.13138735934674398</v>
      </c>
      <c r="N14" s="276"/>
      <c r="O14" s="65">
        <f>'[2]Table A1'!F14/1000</f>
        <v>230257.30300000001</v>
      </c>
      <c r="P14" s="30">
        <f t="shared" si="3"/>
        <v>0.11886915412620519</v>
      </c>
      <c r="Q14" s="3"/>
    </row>
    <row r="15" spans="1:17" x14ac:dyDescent="0.25">
      <c r="A15" s="84">
        <v>75000</v>
      </c>
      <c r="B15" s="259" t="s">
        <v>94</v>
      </c>
      <c r="C15" s="275">
        <v>100000</v>
      </c>
      <c r="D15" s="275"/>
      <c r="E15" s="40">
        <f>'[2]Table A1'!C15</f>
        <v>47833</v>
      </c>
      <c r="F15" s="40"/>
      <c r="G15" s="30">
        <f t="shared" si="0"/>
        <v>9.2224904368213234E-2</v>
      </c>
      <c r="H15" s="30"/>
      <c r="I15" s="65">
        <f>'[2]Table A1'!D15/1000</f>
        <v>4142354.4550000001</v>
      </c>
      <c r="J15" s="30">
        <f t="shared" si="1"/>
        <v>0.11994398948593919</v>
      </c>
      <c r="K15" s="276"/>
      <c r="L15" s="65">
        <f>'[2]Table A1'!E15/1000</f>
        <v>3277765.33</v>
      </c>
      <c r="M15" s="30">
        <f t="shared" si="2"/>
        <v>0.11649274131291569</v>
      </c>
      <c r="N15" s="276"/>
      <c r="O15" s="65">
        <f>'[2]Table A1'!F15/1000</f>
        <v>214546.364</v>
      </c>
      <c r="P15" s="30">
        <f t="shared" si="3"/>
        <v>0.11075846228222745</v>
      </c>
      <c r="Q15" s="3"/>
    </row>
    <row r="16" spans="1:17" x14ac:dyDescent="0.25">
      <c r="A16" s="84">
        <v>100000</v>
      </c>
      <c r="B16" s="259" t="s">
        <v>94</v>
      </c>
      <c r="C16" s="275">
        <v>150000</v>
      </c>
      <c r="D16" s="275"/>
      <c r="E16" s="40">
        <f>'[2]Table A1'!C16</f>
        <v>48601</v>
      </c>
      <c r="F16" s="40"/>
      <c r="G16" s="30">
        <f t="shared" si="0"/>
        <v>9.3705654615004935E-2</v>
      </c>
      <c r="H16" s="30"/>
      <c r="I16" s="65">
        <f>'[2]Table A1'!D16/1000</f>
        <v>5875716.0530000003</v>
      </c>
      <c r="J16" s="30">
        <f t="shared" si="1"/>
        <v>0.17013436009386507</v>
      </c>
      <c r="K16" s="276"/>
      <c r="L16" s="65">
        <f>'[2]Table A1'!E16/1000</f>
        <v>4717778.1330000004</v>
      </c>
      <c r="M16" s="30">
        <f t="shared" si="2"/>
        <v>0.16767121873831625</v>
      </c>
      <c r="N16" s="276"/>
      <c r="O16" s="65">
        <f>'[2]Table A1'!F16/1000</f>
        <v>323982.12300000002</v>
      </c>
      <c r="P16" s="30">
        <f t="shared" si="3"/>
        <v>0.16725411273067056</v>
      </c>
      <c r="Q16" s="3"/>
    </row>
    <row r="17" spans="1:17" x14ac:dyDescent="0.25">
      <c r="A17" s="84">
        <v>150000</v>
      </c>
      <c r="B17" s="259" t="s">
        <v>94</v>
      </c>
      <c r="C17" s="275">
        <v>200000</v>
      </c>
      <c r="D17" s="275"/>
      <c r="E17" s="40">
        <f>'[2]Table A1'!C17</f>
        <v>18142</v>
      </c>
      <c r="F17" s="40"/>
      <c r="G17" s="30">
        <f t="shared" si="0"/>
        <v>3.4978868460019741E-2</v>
      </c>
      <c r="H17" s="30"/>
      <c r="I17" s="65">
        <f>'[2]Table A1'!D17/1000</f>
        <v>3101612.16</v>
      </c>
      <c r="J17" s="30">
        <f t="shared" si="1"/>
        <v>8.9808764640953734E-2</v>
      </c>
      <c r="K17" s="276"/>
      <c r="L17" s="65">
        <f>'[2]Table A1'!E17/1000</f>
        <v>2542763.0619999999</v>
      </c>
      <c r="M17" s="30">
        <f t="shared" si="2"/>
        <v>9.0370545105986397E-2</v>
      </c>
      <c r="N17" s="276"/>
      <c r="O17" s="65">
        <f>'[2]Table A1'!F17/1000</f>
        <v>183592.397</v>
      </c>
      <c r="P17" s="30">
        <f t="shared" si="3"/>
        <v>9.477863525306926E-2</v>
      </c>
      <c r="Q17" s="3"/>
    </row>
    <row r="18" spans="1:17" x14ac:dyDescent="0.25">
      <c r="A18" s="84">
        <v>200000</v>
      </c>
      <c r="B18" s="259" t="s">
        <v>94</v>
      </c>
      <c r="C18" s="275">
        <v>300000</v>
      </c>
      <c r="D18" s="275"/>
      <c r="E18" s="40">
        <f>'[2]Table A1'!C18</f>
        <v>10454</v>
      </c>
      <c r="F18" s="40"/>
      <c r="G18" s="30">
        <f t="shared" si="0"/>
        <v>2.015594151036525E-2</v>
      </c>
      <c r="H18" s="30"/>
      <c r="I18" s="65">
        <f>'[2]Table A1'!D18/1000</f>
        <v>2485461.6609999998</v>
      </c>
      <c r="J18" s="30">
        <f t="shared" si="1"/>
        <v>7.1967812164130437E-2</v>
      </c>
      <c r="K18" s="276"/>
      <c r="L18" s="65">
        <f>'[2]Table A1'!E18/1000</f>
        <v>2233584.5</v>
      </c>
      <c r="M18" s="30">
        <f t="shared" si="2"/>
        <v>7.9382248319478724E-2</v>
      </c>
      <c r="N18" s="276"/>
      <c r="O18" s="65">
        <f>'[2]Table A1'!F18/1000</f>
        <v>169595.26699999999</v>
      </c>
      <c r="P18" s="30">
        <f t="shared" si="3"/>
        <v>8.7552688533392223E-2</v>
      </c>
      <c r="Q18" s="3"/>
    </row>
    <row r="19" spans="1:17" x14ac:dyDescent="0.25">
      <c r="A19" s="84">
        <v>300000</v>
      </c>
      <c r="B19" s="259" t="s">
        <v>95</v>
      </c>
      <c r="C19" s="277" t="s">
        <v>96</v>
      </c>
      <c r="D19" s="277"/>
      <c r="E19" s="40">
        <f>'[2]Table A1'!C19</f>
        <v>7774</v>
      </c>
      <c r="F19" s="40"/>
      <c r="G19" s="30">
        <f t="shared" si="0"/>
        <v>1.4988740128331688E-2</v>
      </c>
      <c r="H19" s="30"/>
      <c r="I19" s="65">
        <f>'[2]Table A1'!D19/1000</f>
        <v>6622872.5640000002</v>
      </c>
      <c r="J19" s="30">
        <f t="shared" si="1"/>
        <v>0.19176865857635331</v>
      </c>
      <c r="K19" s="276"/>
      <c r="L19" s="65">
        <f>'[2]Table A1'!E19/1000</f>
        <v>6024948.4419999998</v>
      </c>
      <c r="M19" s="30">
        <f t="shared" si="2"/>
        <v>0.21412843495954617</v>
      </c>
      <c r="N19" s="276"/>
      <c r="O19" s="65">
        <f>'[2]Table A1'!F19/1000</f>
        <v>521711.64199999999</v>
      </c>
      <c r="P19" s="30">
        <f t="shared" si="3"/>
        <v>0.26933096485688263</v>
      </c>
      <c r="Q19" s="3"/>
    </row>
    <row r="20" spans="1:17" x14ac:dyDescent="0.25">
      <c r="A20" s="580" t="s">
        <v>197</v>
      </c>
      <c r="B20" s="580"/>
      <c r="C20" s="580"/>
      <c r="D20" s="580"/>
      <c r="E20" s="40">
        <f>SUM(E8:E19)</f>
        <v>518656</v>
      </c>
      <c r="F20" s="40"/>
      <c r="G20" s="167">
        <f>SUM(G8:G19)</f>
        <v>0.99999999999999989</v>
      </c>
      <c r="H20" s="167"/>
      <c r="I20" s="65">
        <f>SUM(I8:I19)</f>
        <v>34535740.163000003</v>
      </c>
      <c r="J20" s="30">
        <f>SUM(J8:J19)</f>
        <v>1</v>
      </c>
      <c r="K20" s="276"/>
      <c r="L20" s="65">
        <f>SUM(L8:L19)</f>
        <v>28137077.839000002</v>
      </c>
      <c r="M20" s="30">
        <f>SUM(M8:M19)</f>
        <v>0.99999999999999989</v>
      </c>
      <c r="N20" s="276"/>
      <c r="O20" s="65">
        <f>SUM(O8:O19)</f>
        <v>1937065.21</v>
      </c>
      <c r="P20" s="30">
        <f>SUM(P8:P19)</f>
        <v>1</v>
      </c>
      <c r="Q20" s="3"/>
    </row>
    <row r="21" spans="1:17" ht="7.5" customHeight="1" x14ac:dyDescent="0.25">
      <c r="A21" s="603"/>
      <c r="B21" s="603"/>
      <c r="C21" s="603"/>
      <c r="D21" s="603"/>
      <c r="E21" s="40"/>
      <c r="F21" s="40"/>
      <c r="G21" s="167"/>
      <c r="H21" s="167"/>
      <c r="I21" s="65"/>
      <c r="J21" s="30"/>
      <c r="K21" s="276"/>
      <c r="L21" s="65"/>
      <c r="M21" s="30"/>
      <c r="N21" s="276"/>
      <c r="O21" s="65"/>
      <c r="P21" s="30"/>
      <c r="Q21" s="3"/>
    </row>
    <row r="22" spans="1:17" ht="15" customHeight="1" x14ac:dyDescent="0.25">
      <c r="A22" s="578" t="s">
        <v>198</v>
      </c>
      <c r="B22" s="578"/>
      <c r="C22" s="578"/>
      <c r="D22" s="578"/>
      <c r="E22" s="605"/>
      <c r="F22" s="605"/>
      <c r="G22" s="606"/>
      <c r="H22" s="606"/>
      <c r="I22" s="261"/>
      <c r="J22" s="20"/>
      <c r="K22" s="20"/>
      <c r="L22" s="20"/>
      <c r="M22" s="20"/>
      <c r="N22" s="20"/>
      <c r="O22" s="20"/>
      <c r="P22" s="20"/>
      <c r="Q22" s="20"/>
    </row>
    <row r="23" spans="1:17" x14ac:dyDescent="0.25">
      <c r="B23" s="261" t="s">
        <v>68</v>
      </c>
      <c r="C23" s="20"/>
      <c r="D23" s="261"/>
      <c r="E23" s="40">
        <f>'[2]Table A1'!C48</f>
        <v>13103</v>
      </c>
      <c r="F23" s="40"/>
      <c r="G23" s="30">
        <f>E23/E$27</f>
        <v>0.123487390206205</v>
      </c>
      <c r="H23" s="167"/>
      <c r="I23" s="78">
        <f>'[2]Table A1'!D48/1000</f>
        <v>-935903.20600000001</v>
      </c>
      <c r="J23" s="20"/>
      <c r="K23" s="20"/>
      <c r="L23" s="20"/>
      <c r="M23" s="20"/>
      <c r="N23" s="20"/>
      <c r="O23" s="20"/>
      <c r="P23" s="20"/>
      <c r="Q23" s="20"/>
    </row>
    <row r="24" spans="1:17" x14ac:dyDescent="0.25">
      <c r="A24" s="84">
        <v>0</v>
      </c>
      <c r="B24" s="259" t="s">
        <v>94</v>
      </c>
      <c r="C24" s="277">
        <v>5000</v>
      </c>
      <c r="D24" s="259"/>
      <c r="E24" s="40">
        <f>'[2]Table A1'!C49</f>
        <v>70436</v>
      </c>
      <c r="F24" s="40"/>
      <c r="G24" s="30">
        <f>E24/E$27</f>
        <v>0.66381422701398574</v>
      </c>
      <c r="H24" s="167"/>
      <c r="I24" s="78">
        <f>'[2]Table A1'!D49/1000</f>
        <v>78903.815000000002</v>
      </c>
      <c r="J24" s="20"/>
      <c r="K24" s="20"/>
      <c r="L24" s="20"/>
      <c r="M24" s="20"/>
      <c r="N24" s="20"/>
      <c r="O24" s="20"/>
      <c r="P24" s="20"/>
      <c r="Q24" s="20"/>
    </row>
    <row r="25" spans="1:17" x14ac:dyDescent="0.25">
      <c r="A25" s="84">
        <v>5000</v>
      </c>
      <c r="B25" s="259" t="s">
        <v>94</v>
      </c>
      <c r="C25" s="277">
        <v>10000</v>
      </c>
      <c r="D25" s="259"/>
      <c r="E25" s="40">
        <f>'[2]Table A1'!C50</f>
        <v>11062</v>
      </c>
      <c r="F25" s="40"/>
      <c r="G25" s="30">
        <f>E25/E$27</f>
        <v>0.10425227127078071</v>
      </c>
      <c r="H25" s="167"/>
      <c r="I25" s="78">
        <f>'[2]Table A1'!D50/1000</f>
        <v>78490.290999999997</v>
      </c>
      <c r="J25" s="20"/>
      <c r="K25" s="20"/>
      <c r="L25" s="3"/>
      <c r="M25" s="575" t="s">
        <v>71</v>
      </c>
      <c r="N25" s="575"/>
      <c r="O25" s="575"/>
      <c r="P25" s="20"/>
      <c r="Q25" s="20"/>
    </row>
    <row r="26" spans="1:17" x14ac:dyDescent="0.25">
      <c r="A26" s="84">
        <v>10000</v>
      </c>
      <c r="B26" s="259" t="s">
        <v>95</v>
      </c>
      <c r="C26" s="277" t="s">
        <v>96</v>
      </c>
      <c r="D26" s="259"/>
      <c r="E26" s="40">
        <f>'[2]Table A1'!C51</f>
        <v>11507</v>
      </c>
      <c r="F26" s="40"/>
      <c r="G26" s="30">
        <f>E26/E$27</f>
        <v>0.10844611150902854</v>
      </c>
      <c r="H26" s="167"/>
      <c r="I26" s="78">
        <f>'[2]Table A1'!D51/1000</f>
        <v>249715.26199999999</v>
      </c>
      <c r="J26" s="20"/>
      <c r="K26" s="20"/>
      <c r="L26" s="20"/>
      <c r="M26" s="20"/>
      <c r="N26" s="20"/>
      <c r="O26" s="20"/>
      <c r="P26" s="20"/>
      <c r="Q26" s="20"/>
    </row>
    <row r="27" spans="1:17" x14ac:dyDescent="0.25">
      <c r="A27" s="580" t="s">
        <v>199</v>
      </c>
      <c r="B27" s="580"/>
      <c r="C27" s="580"/>
      <c r="D27" s="580"/>
      <c r="E27" s="40">
        <f>SUM(E23:E26)</f>
        <v>106108</v>
      </c>
      <c r="F27" s="40"/>
      <c r="G27" s="30">
        <f>SUM(G23:G26)</f>
        <v>1</v>
      </c>
      <c r="H27" s="167"/>
      <c r="I27" s="78">
        <f>SUM(I23:I26)</f>
        <v>-528793.83800000011</v>
      </c>
      <c r="J27" s="20"/>
      <c r="K27" s="20"/>
      <c r="L27" s="20"/>
      <c r="M27" s="20"/>
      <c r="N27" s="20"/>
      <c r="O27" s="20"/>
      <c r="P27" s="20"/>
      <c r="Q27" s="20"/>
    </row>
    <row r="28" spans="1:17" ht="6.75" customHeight="1" x14ac:dyDescent="0.25">
      <c r="A28" s="603"/>
      <c r="B28" s="603"/>
      <c r="C28" s="603"/>
      <c r="D28" s="603"/>
      <c r="E28" s="40"/>
      <c r="F28" s="40"/>
      <c r="G28" s="30"/>
      <c r="H28" s="167"/>
      <c r="I28" s="78"/>
      <c r="J28" s="20"/>
      <c r="K28" s="20"/>
      <c r="L28" s="20"/>
      <c r="M28" s="20"/>
      <c r="N28" s="20"/>
      <c r="O28" s="20"/>
      <c r="P28" s="20"/>
      <c r="Q28" s="20"/>
    </row>
    <row r="29" spans="1:17" ht="18.75" customHeight="1" x14ac:dyDescent="0.25">
      <c r="A29" s="604" t="s">
        <v>200</v>
      </c>
      <c r="B29" s="604"/>
      <c r="C29" s="604"/>
      <c r="D29" s="604"/>
      <c r="E29" s="279">
        <f>E20+E27+1</f>
        <v>624765</v>
      </c>
      <c r="F29" s="279"/>
      <c r="G29" s="280"/>
      <c r="H29" s="280"/>
      <c r="I29" s="281">
        <f>I20+I27</f>
        <v>34006946.325000003</v>
      </c>
      <c r="J29" s="281"/>
      <c r="K29" s="281"/>
      <c r="L29" s="281">
        <f>L20+L27</f>
        <v>28137077.839000002</v>
      </c>
      <c r="M29" s="282"/>
      <c r="N29" s="282"/>
      <c r="O29" s="281">
        <f>O20+O27</f>
        <v>1937065.21</v>
      </c>
      <c r="P29" s="281"/>
      <c r="Q29" s="281"/>
    </row>
    <row r="30" spans="1:17" x14ac:dyDescent="0.25">
      <c r="A30" s="45" t="s">
        <v>62</v>
      </c>
      <c r="E30" s="3"/>
      <c r="F30" s="3"/>
      <c r="G30" s="3"/>
      <c r="H30" s="3"/>
      <c r="I30" s="283"/>
      <c r="J30" s="3"/>
      <c r="K30" s="3"/>
      <c r="L30" s="3"/>
      <c r="M30" s="3"/>
      <c r="N30" s="3"/>
      <c r="O30" s="3"/>
      <c r="P30" s="3"/>
      <c r="Q30" s="3"/>
    </row>
    <row r="31" spans="1:17" ht="80.25" customHeight="1" x14ac:dyDescent="0.25"/>
  </sheetData>
  <mergeCells count="23">
    <mergeCell ref="M25:O25"/>
    <mergeCell ref="A27:D27"/>
    <mergeCell ref="A28:D28"/>
    <mergeCell ref="A29:D29"/>
    <mergeCell ref="A7:D7"/>
    <mergeCell ref="A20:D20"/>
    <mergeCell ref="A21:D21"/>
    <mergeCell ref="A22:D22"/>
    <mergeCell ref="E22:F22"/>
    <mergeCell ref="G22:H22"/>
    <mergeCell ref="P6:Q6"/>
    <mergeCell ref="B1:Q1"/>
    <mergeCell ref="B2:Q2"/>
    <mergeCell ref="B3:Q3"/>
    <mergeCell ref="E5:H5"/>
    <mergeCell ref="I5:K5"/>
    <mergeCell ref="L5:N5"/>
    <mergeCell ref="O5:Q5"/>
    <mergeCell ref="A6:D6"/>
    <mergeCell ref="E6:F6"/>
    <mergeCell ref="G6:H6"/>
    <mergeCell ref="J6:K6"/>
    <mergeCell ref="M6:N6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X39"/>
  <sheetViews>
    <sheetView topLeftCell="A31" workbookViewId="0">
      <selection activeCell="A35" sqref="A35"/>
    </sheetView>
  </sheetViews>
  <sheetFormatPr defaultRowHeight="15" x14ac:dyDescent="0.25"/>
  <cols>
    <col min="1" max="1" width="11.85546875" style="256" customWidth="1"/>
    <col min="2" max="2" width="7.140625" style="256" customWidth="1"/>
    <col min="3" max="3" width="10.28515625" style="256" customWidth="1"/>
    <col min="4" max="4" width="4.7109375" style="256" customWidth="1"/>
    <col min="5" max="5" width="10.7109375" style="256" customWidth="1"/>
    <col min="6" max="6" width="1.7109375" style="256" customWidth="1"/>
    <col min="7" max="7" width="10.7109375" style="256" customWidth="1"/>
    <col min="8" max="8" width="1.7109375" style="256" customWidth="1"/>
    <col min="9" max="9" width="10.7109375" style="256" customWidth="1"/>
    <col min="10" max="10" width="1.7109375" style="256" customWidth="1"/>
    <col min="11" max="13" width="12.7109375" style="256" customWidth="1"/>
    <col min="14" max="14" width="7" style="256" customWidth="1"/>
    <col min="15" max="15" width="12.7109375" style="256" customWidth="1"/>
    <col min="16" max="16" width="8.5703125" style="256" customWidth="1"/>
    <col min="17" max="17" width="10.28515625" style="256" customWidth="1"/>
    <col min="18" max="18" width="6" style="256" customWidth="1"/>
    <col min="19" max="19" width="13.7109375" style="256" customWidth="1"/>
    <col min="20" max="20" width="14.28515625" style="256" customWidth="1"/>
    <col min="21" max="24" width="13.7109375" style="256" customWidth="1"/>
    <col min="25" max="256" width="9.140625" style="256"/>
    <col min="257" max="257" width="11.85546875" style="256" customWidth="1"/>
    <col min="258" max="258" width="7.140625" style="256" customWidth="1"/>
    <col min="259" max="259" width="10.28515625" style="256" customWidth="1"/>
    <col min="260" max="260" width="4.7109375" style="256" customWidth="1"/>
    <col min="261" max="261" width="10.7109375" style="256" customWidth="1"/>
    <col min="262" max="262" width="1.7109375" style="256" customWidth="1"/>
    <col min="263" max="263" width="10.7109375" style="256" customWidth="1"/>
    <col min="264" max="264" width="1.7109375" style="256" customWidth="1"/>
    <col min="265" max="265" width="10.7109375" style="256" customWidth="1"/>
    <col min="266" max="266" width="1.7109375" style="256" customWidth="1"/>
    <col min="267" max="269" width="12.7109375" style="256" customWidth="1"/>
    <col min="270" max="270" width="7" style="256" customWidth="1"/>
    <col min="271" max="271" width="12.7109375" style="256" customWidth="1"/>
    <col min="272" max="272" width="8.5703125" style="256" customWidth="1"/>
    <col min="273" max="273" width="10.28515625" style="256" customWidth="1"/>
    <col min="274" max="274" width="6" style="256" customWidth="1"/>
    <col min="275" max="275" width="13.7109375" style="256" customWidth="1"/>
    <col min="276" max="276" width="14.28515625" style="256" customWidth="1"/>
    <col min="277" max="280" width="13.7109375" style="256" customWidth="1"/>
    <col min="281" max="512" width="9.140625" style="256"/>
    <col min="513" max="513" width="11.85546875" style="256" customWidth="1"/>
    <col min="514" max="514" width="7.140625" style="256" customWidth="1"/>
    <col min="515" max="515" width="10.28515625" style="256" customWidth="1"/>
    <col min="516" max="516" width="4.7109375" style="256" customWidth="1"/>
    <col min="517" max="517" width="10.7109375" style="256" customWidth="1"/>
    <col min="518" max="518" width="1.7109375" style="256" customWidth="1"/>
    <col min="519" max="519" width="10.7109375" style="256" customWidth="1"/>
    <col min="520" max="520" width="1.7109375" style="256" customWidth="1"/>
    <col min="521" max="521" width="10.7109375" style="256" customWidth="1"/>
    <col min="522" max="522" width="1.7109375" style="256" customWidth="1"/>
    <col min="523" max="525" width="12.7109375" style="256" customWidth="1"/>
    <col min="526" max="526" width="7" style="256" customWidth="1"/>
    <col min="527" max="527" width="12.7109375" style="256" customWidth="1"/>
    <col min="528" max="528" width="8.5703125" style="256" customWidth="1"/>
    <col min="529" max="529" width="10.28515625" style="256" customWidth="1"/>
    <col min="530" max="530" width="6" style="256" customWidth="1"/>
    <col min="531" max="531" width="13.7109375" style="256" customWidth="1"/>
    <col min="532" max="532" width="14.28515625" style="256" customWidth="1"/>
    <col min="533" max="536" width="13.7109375" style="256" customWidth="1"/>
    <col min="537" max="768" width="9.140625" style="256"/>
    <col min="769" max="769" width="11.85546875" style="256" customWidth="1"/>
    <col min="770" max="770" width="7.140625" style="256" customWidth="1"/>
    <col min="771" max="771" width="10.28515625" style="256" customWidth="1"/>
    <col min="772" max="772" width="4.7109375" style="256" customWidth="1"/>
    <col min="773" max="773" width="10.7109375" style="256" customWidth="1"/>
    <col min="774" max="774" width="1.7109375" style="256" customWidth="1"/>
    <col min="775" max="775" width="10.7109375" style="256" customWidth="1"/>
    <col min="776" max="776" width="1.7109375" style="256" customWidth="1"/>
    <col min="777" max="777" width="10.7109375" style="256" customWidth="1"/>
    <col min="778" max="778" width="1.7109375" style="256" customWidth="1"/>
    <col min="779" max="781" width="12.7109375" style="256" customWidth="1"/>
    <col min="782" max="782" width="7" style="256" customWidth="1"/>
    <col min="783" max="783" width="12.7109375" style="256" customWidth="1"/>
    <col min="784" max="784" width="8.5703125" style="256" customWidth="1"/>
    <col min="785" max="785" width="10.28515625" style="256" customWidth="1"/>
    <col min="786" max="786" width="6" style="256" customWidth="1"/>
    <col min="787" max="787" width="13.7109375" style="256" customWidth="1"/>
    <col min="788" max="788" width="14.28515625" style="256" customWidth="1"/>
    <col min="789" max="792" width="13.7109375" style="256" customWidth="1"/>
    <col min="793" max="1024" width="9.140625" style="256"/>
    <col min="1025" max="1025" width="11.85546875" style="256" customWidth="1"/>
    <col min="1026" max="1026" width="7.140625" style="256" customWidth="1"/>
    <col min="1027" max="1027" width="10.28515625" style="256" customWidth="1"/>
    <col min="1028" max="1028" width="4.7109375" style="256" customWidth="1"/>
    <col min="1029" max="1029" width="10.7109375" style="256" customWidth="1"/>
    <col min="1030" max="1030" width="1.7109375" style="256" customWidth="1"/>
    <col min="1031" max="1031" width="10.7109375" style="256" customWidth="1"/>
    <col min="1032" max="1032" width="1.7109375" style="256" customWidth="1"/>
    <col min="1033" max="1033" width="10.7109375" style="256" customWidth="1"/>
    <col min="1034" max="1034" width="1.7109375" style="256" customWidth="1"/>
    <col min="1035" max="1037" width="12.7109375" style="256" customWidth="1"/>
    <col min="1038" max="1038" width="7" style="256" customWidth="1"/>
    <col min="1039" max="1039" width="12.7109375" style="256" customWidth="1"/>
    <col min="1040" max="1040" width="8.5703125" style="256" customWidth="1"/>
    <col min="1041" max="1041" width="10.28515625" style="256" customWidth="1"/>
    <col min="1042" max="1042" width="6" style="256" customWidth="1"/>
    <col min="1043" max="1043" width="13.7109375" style="256" customWidth="1"/>
    <col min="1044" max="1044" width="14.28515625" style="256" customWidth="1"/>
    <col min="1045" max="1048" width="13.7109375" style="256" customWidth="1"/>
    <col min="1049" max="1280" width="9.140625" style="256"/>
    <col min="1281" max="1281" width="11.85546875" style="256" customWidth="1"/>
    <col min="1282" max="1282" width="7.140625" style="256" customWidth="1"/>
    <col min="1283" max="1283" width="10.28515625" style="256" customWidth="1"/>
    <col min="1284" max="1284" width="4.7109375" style="256" customWidth="1"/>
    <col min="1285" max="1285" width="10.7109375" style="256" customWidth="1"/>
    <col min="1286" max="1286" width="1.7109375" style="256" customWidth="1"/>
    <col min="1287" max="1287" width="10.7109375" style="256" customWidth="1"/>
    <col min="1288" max="1288" width="1.7109375" style="256" customWidth="1"/>
    <col min="1289" max="1289" width="10.7109375" style="256" customWidth="1"/>
    <col min="1290" max="1290" width="1.7109375" style="256" customWidth="1"/>
    <col min="1291" max="1293" width="12.7109375" style="256" customWidth="1"/>
    <col min="1294" max="1294" width="7" style="256" customWidth="1"/>
    <col min="1295" max="1295" width="12.7109375" style="256" customWidth="1"/>
    <col min="1296" max="1296" width="8.5703125" style="256" customWidth="1"/>
    <col min="1297" max="1297" width="10.28515625" style="256" customWidth="1"/>
    <col min="1298" max="1298" width="6" style="256" customWidth="1"/>
    <col min="1299" max="1299" width="13.7109375" style="256" customWidth="1"/>
    <col min="1300" max="1300" width="14.28515625" style="256" customWidth="1"/>
    <col min="1301" max="1304" width="13.7109375" style="256" customWidth="1"/>
    <col min="1305" max="1536" width="9.140625" style="256"/>
    <col min="1537" max="1537" width="11.85546875" style="256" customWidth="1"/>
    <col min="1538" max="1538" width="7.140625" style="256" customWidth="1"/>
    <col min="1539" max="1539" width="10.28515625" style="256" customWidth="1"/>
    <col min="1540" max="1540" width="4.7109375" style="256" customWidth="1"/>
    <col min="1541" max="1541" width="10.7109375" style="256" customWidth="1"/>
    <col min="1542" max="1542" width="1.7109375" style="256" customWidth="1"/>
    <col min="1543" max="1543" width="10.7109375" style="256" customWidth="1"/>
    <col min="1544" max="1544" width="1.7109375" style="256" customWidth="1"/>
    <col min="1545" max="1545" width="10.7109375" style="256" customWidth="1"/>
    <col min="1546" max="1546" width="1.7109375" style="256" customWidth="1"/>
    <col min="1547" max="1549" width="12.7109375" style="256" customWidth="1"/>
    <col min="1550" max="1550" width="7" style="256" customWidth="1"/>
    <col min="1551" max="1551" width="12.7109375" style="256" customWidth="1"/>
    <col min="1552" max="1552" width="8.5703125" style="256" customWidth="1"/>
    <col min="1553" max="1553" width="10.28515625" style="256" customWidth="1"/>
    <col min="1554" max="1554" width="6" style="256" customWidth="1"/>
    <col min="1555" max="1555" width="13.7109375" style="256" customWidth="1"/>
    <col min="1556" max="1556" width="14.28515625" style="256" customWidth="1"/>
    <col min="1557" max="1560" width="13.7109375" style="256" customWidth="1"/>
    <col min="1561" max="1792" width="9.140625" style="256"/>
    <col min="1793" max="1793" width="11.85546875" style="256" customWidth="1"/>
    <col min="1794" max="1794" width="7.140625" style="256" customWidth="1"/>
    <col min="1795" max="1795" width="10.28515625" style="256" customWidth="1"/>
    <col min="1796" max="1796" width="4.7109375" style="256" customWidth="1"/>
    <col min="1797" max="1797" width="10.7109375" style="256" customWidth="1"/>
    <col min="1798" max="1798" width="1.7109375" style="256" customWidth="1"/>
    <col min="1799" max="1799" width="10.7109375" style="256" customWidth="1"/>
    <col min="1800" max="1800" width="1.7109375" style="256" customWidth="1"/>
    <col min="1801" max="1801" width="10.7109375" style="256" customWidth="1"/>
    <col min="1802" max="1802" width="1.7109375" style="256" customWidth="1"/>
    <col min="1803" max="1805" width="12.7109375" style="256" customWidth="1"/>
    <col min="1806" max="1806" width="7" style="256" customWidth="1"/>
    <col min="1807" max="1807" width="12.7109375" style="256" customWidth="1"/>
    <col min="1808" max="1808" width="8.5703125" style="256" customWidth="1"/>
    <col min="1809" max="1809" width="10.28515625" style="256" customWidth="1"/>
    <col min="1810" max="1810" width="6" style="256" customWidth="1"/>
    <col min="1811" max="1811" width="13.7109375" style="256" customWidth="1"/>
    <col min="1812" max="1812" width="14.28515625" style="256" customWidth="1"/>
    <col min="1813" max="1816" width="13.7109375" style="256" customWidth="1"/>
    <col min="1817" max="2048" width="9.140625" style="256"/>
    <col min="2049" max="2049" width="11.85546875" style="256" customWidth="1"/>
    <col min="2050" max="2050" width="7.140625" style="256" customWidth="1"/>
    <col min="2051" max="2051" width="10.28515625" style="256" customWidth="1"/>
    <col min="2052" max="2052" width="4.7109375" style="256" customWidth="1"/>
    <col min="2053" max="2053" width="10.7109375" style="256" customWidth="1"/>
    <col min="2054" max="2054" width="1.7109375" style="256" customWidth="1"/>
    <col min="2055" max="2055" width="10.7109375" style="256" customWidth="1"/>
    <col min="2056" max="2056" width="1.7109375" style="256" customWidth="1"/>
    <col min="2057" max="2057" width="10.7109375" style="256" customWidth="1"/>
    <col min="2058" max="2058" width="1.7109375" style="256" customWidth="1"/>
    <col min="2059" max="2061" width="12.7109375" style="256" customWidth="1"/>
    <col min="2062" max="2062" width="7" style="256" customWidth="1"/>
    <col min="2063" max="2063" width="12.7109375" style="256" customWidth="1"/>
    <col min="2064" max="2064" width="8.5703125" style="256" customWidth="1"/>
    <col min="2065" max="2065" width="10.28515625" style="256" customWidth="1"/>
    <col min="2066" max="2066" width="6" style="256" customWidth="1"/>
    <col min="2067" max="2067" width="13.7109375" style="256" customWidth="1"/>
    <col min="2068" max="2068" width="14.28515625" style="256" customWidth="1"/>
    <col min="2069" max="2072" width="13.7109375" style="256" customWidth="1"/>
    <col min="2073" max="2304" width="9.140625" style="256"/>
    <col min="2305" max="2305" width="11.85546875" style="256" customWidth="1"/>
    <col min="2306" max="2306" width="7.140625" style="256" customWidth="1"/>
    <col min="2307" max="2307" width="10.28515625" style="256" customWidth="1"/>
    <col min="2308" max="2308" width="4.7109375" style="256" customWidth="1"/>
    <col min="2309" max="2309" width="10.7109375" style="256" customWidth="1"/>
    <col min="2310" max="2310" width="1.7109375" style="256" customWidth="1"/>
    <col min="2311" max="2311" width="10.7109375" style="256" customWidth="1"/>
    <col min="2312" max="2312" width="1.7109375" style="256" customWidth="1"/>
    <col min="2313" max="2313" width="10.7109375" style="256" customWidth="1"/>
    <col min="2314" max="2314" width="1.7109375" style="256" customWidth="1"/>
    <col min="2315" max="2317" width="12.7109375" style="256" customWidth="1"/>
    <col min="2318" max="2318" width="7" style="256" customWidth="1"/>
    <col min="2319" max="2319" width="12.7109375" style="256" customWidth="1"/>
    <col min="2320" max="2320" width="8.5703125" style="256" customWidth="1"/>
    <col min="2321" max="2321" width="10.28515625" style="256" customWidth="1"/>
    <col min="2322" max="2322" width="6" style="256" customWidth="1"/>
    <col min="2323" max="2323" width="13.7109375" style="256" customWidth="1"/>
    <col min="2324" max="2324" width="14.28515625" style="256" customWidth="1"/>
    <col min="2325" max="2328" width="13.7109375" style="256" customWidth="1"/>
    <col min="2329" max="2560" width="9.140625" style="256"/>
    <col min="2561" max="2561" width="11.85546875" style="256" customWidth="1"/>
    <col min="2562" max="2562" width="7.140625" style="256" customWidth="1"/>
    <col min="2563" max="2563" width="10.28515625" style="256" customWidth="1"/>
    <col min="2564" max="2564" width="4.7109375" style="256" customWidth="1"/>
    <col min="2565" max="2565" width="10.7109375" style="256" customWidth="1"/>
    <col min="2566" max="2566" width="1.7109375" style="256" customWidth="1"/>
    <col min="2567" max="2567" width="10.7109375" style="256" customWidth="1"/>
    <col min="2568" max="2568" width="1.7109375" style="256" customWidth="1"/>
    <col min="2569" max="2569" width="10.7109375" style="256" customWidth="1"/>
    <col min="2570" max="2570" width="1.7109375" style="256" customWidth="1"/>
    <col min="2571" max="2573" width="12.7109375" style="256" customWidth="1"/>
    <col min="2574" max="2574" width="7" style="256" customWidth="1"/>
    <col min="2575" max="2575" width="12.7109375" style="256" customWidth="1"/>
    <col min="2576" max="2576" width="8.5703125" style="256" customWidth="1"/>
    <col min="2577" max="2577" width="10.28515625" style="256" customWidth="1"/>
    <col min="2578" max="2578" width="6" style="256" customWidth="1"/>
    <col min="2579" max="2579" width="13.7109375" style="256" customWidth="1"/>
    <col min="2580" max="2580" width="14.28515625" style="256" customWidth="1"/>
    <col min="2581" max="2584" width="13.7109375" style="256" customWidth="1"/>
    <col min="2585" max="2816" width="9.140625" style="256"/>
    <col min="2817" max="2817" width="11.85546875" style="256" customWidth="1"/>
    <col min="2818" max="2818" width="7.140625" style="256" customWidth="1"/>
    <col min="2819" max="2819" width="10.28515625" style="256" customWidth="1"/>
    <col min="2820" max="2820" width="4.7109375" style="256" customWidth="1"/>
    <col min="2821" max="2821" width="10.7109375" style="256" customWidth="1"/>
    <col min="2822" max="2822" width="1.7109375" style="256" customWidth="1"/>
    <col min="2823" max="2823" width="10.7109375" style="256" customWidth="1"/>
    <col min="2824" max="2824" width="1.7109375" style="256" customWidth="1"/>
    <col min="2825" max="2825" width="10.7109375" style="256" customWidth="1"/>
    <col min="2826" max="2826" width="1.7109375" style="256" customWidth="1"/>
    <col min="2827" max="2829" width="12.7109375" style="256" customWidth="1"/>
    <col min="2830" max="2830" width="7" style="256" customWidth="1"/>
    <col min="2831" max="2831" width="12.7109375" style="256" customWidth="1"/>
    <col min="2832" max="2832" width="8.5703125" style="256" customWidth="1"/>
    <col min="2833" max="2833" width="10.28515625" style="256" customWidth="1"/>
    <col min="2834" max="2834" width="6" style="256" customWidth="1"/>
    <col min="2835" max="2835" width="13.7109375" style="256" customWidth="1"/>
    <col min="2836" max="2836" width="14.28515625" style="256" customWidth="1"/>
    <col min="2837" max="2840" width="13.7109375" style="256" customWidth="1"/>
    <col min="2841" max="3072" width="9.140625" style="256"/>
    <col min="3073" max="3073" width="11.85546875" style="256" customWidth="1"/>
    <col min="3074" max="3074" width="7.140625" style="256" customWidth="1"/>
    <col min="3075" max="3075" width="10.28515625" style="256" customWidth="1"/>
    <col min="3076" max="3076" width="4.7109375" style="256" customWidth="1"/>
    <col min="3077" max="3077" width="10.7109375" style="256" customWidth="1"/>
    <col min="3078" max="3078" width="1.7109375" style="256" customWidth="1"/>
    <col min="3079" max="3079" width="10.7109375" style="256" customWidth="1"/>
    <col min="3080" max="3080" width="1.7109375" style="256" customWidth="1"/>
    <col min="3081" max="3081" width="10.7109375" style="256" customWidth="1"/>
    <col min="3082" max="3082" width="1.7109375" style="256" customWidth="1"/>
    <col min="3083" max="3085" width="12.7109375" style="256" customWidth="1"/>
    <col min="3086" max="3086" width="7" style="256" customWidth="1"/>
    <col min="3087" max="3087" width="12.7109375" style="256" customWidth="1"/>
    <col min="3088" max="3088" width="8.5703125" style="256" customWidth="1"/>
    <col min="3089" max="3089" width="10.28515625" style="256" customWidth="1"/>
    <col min="3090" max="3090" width="6" style="256" customWidth="1"/>
    <col min="3091" max="3091" width="13.7109375" style="256" customWidth="1"/>
    <col min="3092" max="3092" width="14.28515625" style="256" customWidth="1"/>
    <col min="3093" max="3096" width="13.7109375" style="256" customWidth="1"/>
    <col min="3097" max="3328" width="9.140625" style="256"/>
    <col min="3329" max="3329" width="11.85546875" style="256" customWidth="1"/>
    <col min="3330" max="3330" width="7.140625" style="256" customWidth="1"/>
    <col min="3331" max="3331" width="10.28515625" style="256" customWidth="1"/>
    <col min="3332" max="3332" width="4.7109375" style="256" customWidth="1"/>
    <col min="3333" max="3333" width="10.7109375" style="256" customWidth="1"/>
    <col min="3334" max="3334" width="1.7109375" style="256" customWidth="1"/>
    <col min="3335" max="3335" width="10.7109375" style="256" customWidth="1"/>
    <col min="3336" max="3336" width="1.7109375" style="256" customWidth="1"/>
    <col min="3337" max="3337" width="10.7109375" style="256" customWidth="1"/>
    <col min="3338" max="3338" width="1.7109375" style="256" customWidth="1"/>
    <col min="3339" max="3341" width="12.7109375" style="256" customWidth="1"/>
    <col min="3342" max="3342" width="7" style="256" customWidth="1"/>
    <col min="3343" max="3343" width="12.7109375" style="256" customWidth="1"/>
    <col min="3344" max="3344" width="8.5703125" style="256" customWidth="1"/>
    <col min="3345" max="3345" width="10.28515625" style="256" customWidth="1"/>
    <col min="3346" max="3346" width="6" style="256" customWidth="1"/>
    <col min="3347" max="3347" width="13.7109375" style="256" customWidth="1"/>
    <col min="3348" max="3348" width="14.28515625" style="256" customWidth="1"/>
    <col min="3349" max="3352" width="13.7109375" style="256" customWidth="1"/>
    <col min="3353" max="3584" width="9.140625" style="256"/>
    <col min="3585" max="3585" width="11.85546875" style="256" customWidth="1"/>
    <col min="3586" max="3586" width="7.140625" style="256" customWidth="1"/>
    <col min="3587" max="3587" width="10.28515625" style="256" customWidth="1"/>
    <col min="3588" max="3588" width="4.7109375" style="256" customWidth="1"/>
    <col min="3589" max="3589" width="10.7109375" style="256" customWidth="1"/>
    <col min="3590" max="3590" width="1.7109375" style="256" customWidth="1"/>
    <col min="3591" max="3591" width="10.7109375" style="256" customWidth="1"/>
    <col min="3592" max="3592" width="1.7109375" style="256" customWidth="1"/>
    <col min="3593" max="3593" width="10.7109375" style="256" customWidth="1"/>
    <col min="3594" max="3594" width="1.7109375" style="256" customWidth="1"/>
    <col min="3595" max="3597" width="12.7109375" style="256" customWidth="1"/>
    <col min="3598" max="3598" width="7" style="256" customWidth="1"/>
    <col min="3599" max="3599" width="12.7109375" style="256" customWidth="1"/>
    <col min="3600" max="3600" width="8.5703125" style="256" customWidth="1"/>
    <col min="3601" max="3601" width="10.28515625" style="256" customWidth="1"/>
    <col min="3602" max="3602" width="6" style="256" customWidth="1"/>
    <col min="3603" max="3603" width="13.7109375" style="256" customWidth="1"/>
    <col min="3604" max="3604" width="14.28515625" style="256" customWidth="1"/>
    <col min="3605" max="3608" width="13.7109375" style="256" customWidth="1"/>
    <col min="3609" max="3840" width="9.140625" style="256"/>
    <col min="3841" max="3841" width="11.85546875" style="256" customWidth="1"/>
    <col min="3842" max="3842" width="7.140625" style="256" customWidth="1"/>
    <col min="3843" max="3843" width="10.28515625" style="256" customWidth="1"/>
    <col min="3844" max="3844" width="4.7109375" style="256" customWidth="1"/>
    <col min="3845" max="3845" width="10.7109375" style="256" customWidth="1"/>
    <col min="3846" max="3846" width="1.7109375" style="256" customWidth="1"/>
    <col min="3847" max="3847" width="10.7109375" style="256" customWidth="1"/>
    <col min="3848" max="3848" width="1.7109375" style="256" customWidth="1"/>
    <col min="3849" max="3849" width="10.7109375" style="256" customWidth="1"/>
    <col min="3850" max="3850" width="1.7109375" style="256" customWidth="1"/>
    <col min="3851" max="3853" width="12.7109375" style="256" customWidth="1"/>
    <col min="3854" max="3854" width="7" style="256" customWidth="1"/>
    <col min="3855" max="3855" width="12.7109375" style="256" customWidth="1"/>
    <col min="3856" max="3856" width="8.5703125" style="256" customWidth="1"/>
    <col min="3857" max="3857" width="10.28515625" style="256" customWidth="1"/>
    <col min="3858" max="3858" width="6" style="256" customWidth="1"/>
    <col min="3859" max="3859" width="13.7109375" style="256" customWidth="1"/>
    <col min="3860" max="3860" width="14.28515625" style="256" customWidth="1"/>
    <col min="3861" max="3864" width="13.7109375" style="256" customWidth="1"/>
    <col min="3865" max="4096" width="9.140625" style="256"/>
    <col min="4097" max="4097" width="11.85546875" style="256" customWidth="1"/>
    <col min="4098" max="4098" width="7.140625" style="256" customWidth="1"/>
    <col min="4099" max="4099" width="10.28515625" style="256" customWidth="1"/>
    <col min="4100" max="4100" width="4.7109375" style="256" customWidth="1"/>
    <col min="4101" max="4101" width="10.7109375" style="256" customWidth="1"/>
    <col min="4102" max="4102" width="1.7109375" style="256" customWidth="1"/>
    <col min="4103" max="4103" width="10.7109375" style="256" customWidth="1"/>
    <col min="4104" max="4104" width="1.7109375" style="256" customWidth="1"/>
    <col min="4105" max="4105" width="10.7109375" style="256" customWidth="1"/>
    <col min="4106" max="4106" width="1.7109375" style="256" customWidth="1"/>
    <col min="4107" max="4109" width="12.7109375" style="256" customWidth="1"/>
    <col min="4110" max="4110" width="7" style="256" customWidth="1"/>
    <col min="4111" max="4111" width="12.7109375" style="256" customWidth="1"/>
    <col min="4112" max="4112" width="8.5703125" style="256" customWidth="1"/>
    <col min="4113" max="4113" width="10.28515625" style="256" customWidth="1"/>
    <col min="4114" max="4114" width="6" style="256" customWidth="1"/>
    <col min="4115" max="4115" width="13.7109375" style="256" customWidth="1"/>
    <col min="4116" max="4116" width="14.28515625" style="256" customWidth="1"/>
    <col min="4117" max="4120" width="13.7109375" style="256" customWidth="1"/>
    <col min="4121" max="4352" width="9.140625" style="256"/>
    <col min="4353" max="4353" width="11.85546875" style="256" customWidth="1"/>
    <col min="4354" max="4354" width="7.140625" style="256" customWidth="1"/>
    <col min="4355" max="4355" width="10.28515625" style="256" customWidth="1"/>
    <col min="4356" max="4356" width="4.7109375" style="256" customWidth="1"/>
    <col min="4357" max="4357" width="10.7109375" style="256" customWidth="1"/>
    <col min="4358" max="4358" width="1.7109375" style="256" customWidth="1"/>
    <col min="4359" max="4359" width="10.7109375" style="256" customWidth="1"/>
    <col min="4360" max="4360" width="1.7109375" style="256" customWidth="1"/>
    <col min="4361" max="4361" width="10.7109375" style="256" customWidth="1"/>
    <col min="4362" max="4362" width="1.7109375" style="256" customWidth="1"/>
    <col min="4363" max="4365" width="12.7109375" style="256" customWidth="1"/>
    <col min="4366" max="4366" width="7" style="256" customWidth="1"/>
    <col min="4367" max="4367" width="12.7109375" style="256" customWidth="1"/>
    <col min="4368" max="4368" width="8.5703125" style="256" customWidth="1"/>
    <col min="4369" max="4369" width="10.28515625" style="256" customWidth="1"/>
    <col min="4370" max="4370" width="6" style="256" customWidth="1"/>
    <col min="4371" max="4371" width="13.7109375" style="256" customWidth="1"/>
    <col min="4372" max="4372" width="14.28515625" style="256" customWidth="1"/>
    <col min="4373" max="4376" width="13.7109375" style="256" customWidth="1"/>
    <col min="4377" max="4608" width="9.140625" style="256"/>
    <col min="4609" max="4609" width="11.85546875" style="256" customWidth="1"/>
    <col min="4610" max="4610" width="7.140625" style="256" customWidth="1"/>
    <col min="4611" max="4611" width="10.28515625" style="256" customWidth="1"/>
    <col min="4612" max="4612" width="4.7109375" style="256" customWidth="1"/>
    <col min="4613" max="4613" width="10.7109375" style="256" customWidth="1"/>
    <col min="4614" max="4614" width="1.7109375" style="256" customWidth="1"/>
    <col min="4615" max="4615" width="10.7109375" style="256" customWidth="1"/>
    <col min="4616" max="4616" width="1.7109375" style="256" customWidth="1"/>
    <col min="4617" max="4617" width="10.7109375" style="256" customWidth="1"/>
    <col min="4618" max="4618" width="1.7109375" style="256" customWidth="1"/>
    <col min="4619" max="4621" width="12.7109375" style="256" customWidth="1"/>
    <col min="4622" max="4622" width="7" style="256" customWidth="1"/>
    <col min="4623" max="4623" width="12.7109375" style="256" customWidth="1"/>
    <col min="4624" max="4624" width="8.5703125" style="256" customWidth="1"/>
    <col min="4625" max="4625" width="10.28515625" style="256" customWidth="1"/>
    <col min="4626" max="4626" width="6" style="256" customWidth="1"/>
    <col min="4627" max="4627" width="13.7109375" style="256" customWidth="1"/>
    <col min="4628" max="4628" width="14.28515625" style="256" customWidth="1"/>
    <col min="4629" max="4632" width="13.7109375" style="256" customWidth="1"/>
    <col min="4633" max="4864" width="9.140625" style="256"/>
    <col min="4865" max="4865" width="11.85546875" style="256" customWidth="1"/>
    <col min="4866" max="4866" width="7.140625" style="256" customWidth="1"/>
    <col min="4867" max="4867" width="10.28515625" style="256" customWidth="1"/>
    <col min="4868" max="4868" width="4.7109375" style="256" customWidth="1"/>
    <col min="4869" max="4869" width="10.7109375" style="256" customWidth="1"/>
    <col min="4870" max="4870" width="1.7109375" style="256" customWidth="1"/>
    <col min="4871" max="4871" width="10.7109375" style="256" customWidth="1"/>
    <col min="4872" max="4872" width="1.7109375" style="256" customWidth="1"/>
    <col min="4873" max="4873" width="10.7109375" style="256" customWidth="1"/>
    <col min="4874" max="4874" width="1.7109375" style="256" customWidth="1"/>
    <col min="4875" max="4877" width="12.7109375" style="256" customWidth="1"/>
    <col min="4878" max="4878" width="7" style="256" customWidth="1"/>
    <col min="4879" max="4879" width="12.7109375" style="256" customWidth="1"/>
    <col min="4880" max="4880" width="8.5703125" style="256" customWidth="1"/>
    <col min="4881" max="4881" width="10.28515625" style="256" customWidth="1"/>
    <col min="4882" max="4882" width="6" style="256" customWidth="1"/>
    <col min="4883" max="4883" width="13.7109375" style="256" customWidth="1"/>
    <col min="4884" max="4884" width="14.28515625" style="256" customWidth="1"/>
    <col min="4885" max="4888" width="13.7109375" style="256" customWidth="1"/>
    <col min="4889" max="5120" width="9.140625" style="256"/>
    <col min="5121" max="5121" width="11.85546875" style="256" customWidth="1"/>
    <col min="5122" max="5122" width="7.140625" style="256" customWidth="1"/>
    <col min="5123" max="5123" width="10.28515625" style="256" customWidth="1"/>
    <col min="5124" max="5124" width="4.7109375" style="256" customWidth="1"/>
    <col min="5125" max="5125" width="10.7109375" style="256" customWidth="1"/>
    <col min="5126" max="5126" width="1.7109375" style="256" customWidth="1"/>
    <col min="5127" max="5127" width="10.7109375" style="256" customWidth="1"/>
    <col min="5128" max="5128" width="1.7109375" style="256" customWidth="1"/>
    <col min="5129" max="5129" width="10.7109375" style="256" customWidth="1"/>
    <col min="5130" max="5130" width="1.7109375" style="256" customWidth="1"/>
    <col min="5131" max="5133" width="12.7109375" style="256" customWidth="1"/>
    <col min="5134" max="5134" width="7" style="256" customWidth="1"/>
    <col min="5135" max="5135" width="12.7109375" style="256" customWidth="1"/>
    <col min="5136" max="5136" width="8.5703125" style="256" customWidth="1"/>
    <col min="5137" max="5137" width="10.28515625" style="256" customWidth="1"/>
    <col min="5138" max="5138" width="6" style="256" customWidth="1"/>
    <col min="5139" max="5139" width="13.7109375" style="256" customWidth="1"/>
    <col min="5140" max="5140" width="14.28515625" style="256" customWidth="1"/>
    <col min="5141" max="5144" width="13.7109375" style="256" customWidth="1"/>
    <col min="5145" max="5376" width="9.140625" style="256"/>
    <col min="5377" max="5377" width="11.85546875" style="256" customWidth="1"/>
    <col min="5378" max="5378" width="7.140625" style="256" customWidth="1"/>
    <col min="5379" max="5379" width="10.28515625" style="256" customWidth="1"/>
    <col min="5380" max="5380" width="4.7109375" style="256" customWidth="1"/>
    <col min="5381" max="5381" width="10.7109375" style="256" customWidth="1"/>
    <col min="5382" max="5382" width="1.7109375" style="256" customWidth="1"/>
    <col min="5383" max="5383" width="10.7109375" style="256" customWidth="1"/>
    <col min="5384" max="5384" width="1.7109375" style="256" customWidth="1"/>
    <col min="5385" max="5385" width="10.7109375" style="256" customWidth="1"/>
    <col min="5386" max="5386" width="1.7109375" style="256" customWidth="1"/>
    <col min="5387" max="5389" width="12.7109375" style="256" customWidth="1"/>
    <col min="5390" max="5390" width="7" style="256" customWidth="1"/>
    <col min="5391" max="5391" width="12.7109375" style="256" customWidth="1"/>
    <col min="5392" max="5392" width="8.5703125" style="256" customWidth="1"/>
    <col min="5393" max="5393" width="10.28515625" style="256" customWidth="1"/>
    <col min="5394" max="5394" width="6" style="256" customWidth="1"/>
    <col min="5395" max="5395" width="13.7109375" style="256" customWidth="1"/>
    <col min="5396" max="5396" width="14.28515625" style="256" customWidth="1"/>
    <col min="5397" max="5400" width="13.7109375" style="256" customWidth="1"/>
    <col min="5401" max="5632" width="9.140625" style="256"/>
    <col min="5633" max="5633" width="11.85546875" style="256" customWidth="1"/>
    <col min="5634" max="5634" width="7.140625" style="256" customWidth="1"/>
    <col min="5635" max="5635" width="10.28515625" style="256" customWidth="1"/>
    <col min="5636" max="5636" width="4.7109375" style="256" customWidth="1"/>
    <col min="5637" max="5637" width="10.7109375" style="256" customWidth="1"/>
    <col min="5638" max="5638" width="1.7109375" style="256" customWidth="1"/>
    <col min="5639" max="5639" width="10.7109375" style="256" customWidth="1"/>
    <col min="5640" max="5640" width="1.7109375" style="256" customWidth="1"/>
    <col min="5641" max="5641" width="10.7109375" style="256" customWidth="1"/>
    <col min="5642" max="5642" width="1.7109375" style="256" customWidth="1"/>
    <col min="5643" max="5645" width="12.7109375" style="256" customWidth="1"/>
    <col min="5646" max="5646" width="7" style="256" customWidth="1"/>
    <col min="5647" max="5647" width="12.7109375" style="256" customWidth="1"/>
    <col min="5648" max="5648" width="8.5703125" style="256" customWidth="1"/>
    <col min="5649" max="5649" width="10.28515625" style="256" customWidth="1"/>
    <col min="5650" max="5650" width="6" style="256" customWidth="1"/>
    <col min="5651" max="5651" width="13.7109375" style="256" customWidth="1"/>
    <col min="5652" max="5652" width="14.28515625" style="256" customWidth="1"/>
    <col min="5653" max="5656" width="13.7109375" style="256" customWidth="1"/>
    <col min="5657" max="5888" width="9.140625" style="256"/>
    <col min="5889" max="5889" width="11.85546875" style="256" customWidth="1"/>
    <col min="5890" max="5890" width="7.140625" style="256" customWidth="1"/>
    <col min="5891" max="5891" width="10.28515625" style="256" customWidth="1"/>
    <col min="5892" max="5892" width="4.7109375" style="256" customWidth="1"/>
    <col min="5893" max="5893" width="10.7109375" style="256" customWidth="1"/>
    <col min="5894" max="5894" width="1.7109375" style="256" customWidth="1"/>
    <col min="5895" max="5895" width="10.7109375" style="256" customWidth="1"/>
    <col min="5896" max="5896" width="1.7109375" style="256" customWidth="1"/>
    <col min="5897" max="5897" width="10.7109375" style="256" customWidth="1"/>
    <col min="5898" max="5898" width="1.7109375" style="256" customWidth="1"/>
    <col min="5899" max="5901" width="12.7109375" style="256" customWidth="1"/>
    <col min="5902" max="5902" width="7" style="256" customWidth="1"/>
    <col min="5903" max="5903" width="12.7109375" style="256" customWidth="1"/>
    <col min="5904" max="5904" width="8.5703125" style="256" customWidth="1"/>
    <col min="5905" max="5905" width="10.28515625" style="256" customWidth="1"/>
    <col min="5906" max="5906" width="6" style="256" customWidth="1"/>
    <col min="5907" max="5907" width="13.7109375" style="256" customWidth="1"/>
    <col min="5908" max="5908" width="14.28515625" style="256" customWidth="1"/>
    <col min="5909" max="5912" width="13.7109375" style="256" customWidth="1"/>
    <col min="5913" max="6144" width="9.140625" style="256"/>
    <col min="6145" max="6145" width="11.85546875" style="256" customWidth="1"/>
    <col min="6146" max="6146" width="7.140625" style="256" customWidth="1"/>
    <col min="6147" max="6147" width="10.28515625" style="256" customWidth="1"/>
    <col min="6148" max="6148" width="4.7109375" style="256" customWidth="1"/>
    <col min="6149" max="6149" width="10.7109375" style="256" customWidth="1"/>
    <col min="6150" max="6150" width="1.7109375" style="256" customWidth="1"/>
    <col min="6151" max="6151" width="10.7109375" style="256" customWidth="1"/>
    <col min="6152" max="6152" width="1.7109375" style="256" customWidth="1"/>
    <col min="6153" max="6153" width="10.7109375" style="256" customWidth="1"/>
    <col min="6154" max="6154" width="1.7109375" style="256" customWidth="1"/>
    <col min="6155" max="6157" width="12.7109375" style="256" customWidth="1"/>
    <col min="6158" max="6158" width="7" style="256" customWidth="1"/>
    <col min="6159" max="6159" width="12.7109375" style="256" customWidth="1"/>
    <col min="6160" max="6160" width="8.5703125" style="256" customWidth="1"/>
    <col min="6161" max="6161" width="10.28515625" style="256" customWidth="1"/>
    <col min="6162" max="6162" width="6" style="256" customWidth="1"/>
    <col min="6163" max="6163" width="13.7109375" style="256" customWidth="1"/>
    <col min="6164" max="6164" width="14.28515625" style="256" customWidth="1"/>
    <col min="6165" max="6168" width="13.7109375" style="256" customWidth="1"/>
    <col min="6169" max="6400" width="9.140625" style="256"/>
    <col min="6401" max="6401" width="11.85546875" style="256" customWidth="1"/>
    <col min="6402" max="6402" width="7.140625" style="256" customWidth="1"/>
    <col min="6403" max="6403" width="10.28515625" style="256" customWidth="1"/>
    <col min="6404" max="6404" width="4.7109375" style="256" customWidth="1"/>
    <col min="6405" max="6405" width="10.7109375" style="256" customWidth="1"/>
    <col min="6406" max="6406" width="1.7109375" style="256" customWidth="1"/>
    <col min="6407" max="6407" width="10.7109375" style="256" customWidth="1"/>
    <col min="6408" max="6408" width="1.7109375" style="256" customWidth="1"/>
    <col min="6409" max="6409" width="10.7109375" style="256" customWidth="1"/>
    <col min="6410" max="6410" width="1.7109375" style="256" customWidth="1"/>
    <col min="6411" max="6413" width="12.7109375" style="256" customWidth="1"/>
    <col min="6414" max="6414" width="7" style="256" customWidth="1"/>
    <col min="6415" max="6415" width="12.7109375" style="256" customWidth="1"/>
    <col min="6416" max="6416" width="8.5703125" style="256" customWidth="1"/>
    <col min="6417" max="6417" width="10.28515625" style="256" customWidth="1"/>
    <col min="6418" max="6418" width="6" style="256" customWidth="1"/>
    <col min="6419" max="6419" width="13.7109375" style="256" customWidth="1"/>
    <col min="6420" max="6420" width="14.28515625" style="256" customWidth="1"/>
    <col min="6421" max="6424" width="13.7109375" style="256" customWidth="1"/>
    <col min="6425" max="6656" width="9.140625" style="256"/>
    <col min="6657" max="6657" width="11.85546875" style="256" customWidth="1"/>
    <col min="6658" max="6658" width="7.140625" style="256" customWidth="1"/>
    <col min="6659" max="6659" width="10.28515625" style="256" customWidth="1"/>
    <col min="6660" max="6660" width="4.7109375" style="256" customWidth="1"/>
    <col min="6661" max="6661" width="10.7109375" style="256" customWidth="1"/>
    <col min="6662" max="6662" width="1.7109375" style="256" customWidth="1"/>
    <col min="6663" max="6663" width="10.7109375" style="256" customWidth="1"/>
    <col min="6664" max="6664" width="1.7109375" style="256" customWidth="1"/>
    <col min="6665" max="6665" width="10.7109375" style="256" customWidth="1"/>
    <col min="6666" max="6666" width="1.7109375" style="256" customWidth="1"/>
    <col min="6667" max="6669" width="12.7109375" style="256" customWidth="1"/>
    <col min="6670" max="6670" width="7" style="256" customWidth="1"/>
    <col min="6671" max="6671" width="12.7109375" style="256" customWidth="1"/>
    <col min="6672" max="6672" width="8.5703125" style="256" customWidth="1"/>
    <col min="6673" max="6673" width="10.28515625" style="256" customWidth="1"/>
    <col min="6674" max="6674" width="6" style="256" customWidth="1"/>
    <col min="6675" max="6675" width="13.7109375" style="256" customWidth="1"/>
    <col min="6676" max="6676" width="14.28515625" style="256" customWidth="1"/>
    <col min="6677" max="6680" width="13.7109375" style="256" customWidth="1"/>
    <col min="6681" max="6912" width="9.140625" style="256"/>
    <col min="6913" max="6913" width="11.85546875" style="256" customWidth="1"/>
    <col min="6914" max="6914" width="7.140625" style="256" customWidth="1"/>
    <col min="6915" max="6915" width="10.28515625" style="256" customWidth="1"/>
    <col min="6916" max="6916" width="4.7109375" style="256" customWidth="1"/>
    <col min="6917" max="6917" width="10.7109375" style="256" customWidth="1"/>
    <col min="6918" max="6918" width="1.7109375" style="256" customWidth="1"/>
    <col min="6919" max="6919" width="10.7109375" style="256" customWidth="1"/>
    <col min="6920" max="6920" width="1.7109375" style="256" customWidth="1"/>
    <col min="6921" max="6921" width="10.7109375" style="256" customWidth="1"/>
    <col min="6922" max="6922" width="1.7109375" style="256" customWidth="1"/>
    <col min="6923" max="6925" width="12.7109375" style="256" customWidth="1"/>
    <col min="6926" max="6926" width="7" style="256" customWidth="1"/>
    <col min="6927" max="6927" width="12.7109375" style="256" customWidth="1"/>
    <col min="6928" max="6928" width="8.5703125" style="256" customWidth="1"/>
    <col min="6929" max="6929" width="10.28515625" style="256" customWidth="1"/>
    <col min="6930" max="6930" width="6" style="256" customWidth="1"/>
    <col min="6931" max="6931" width="13.7109375" style="256" customWidth="1"/>
    <col min="6932" max="6932" width="14.28515625" style="256" customWidth="1"/>
    <col min="6933" max="6936" width="13.7109375" style="256" customWidth="1"/>
    <col min="6937" max="7168" width="9.140625" style="256"/>
    <col min="7169" max="7169" width="11.85546875" style="256" customWidth="1"/>
    <col min="7170" max="7170" width="7.140625" style="256" customWidth="1"/>
    <col min="7171" max="7171" width="10.28515625" style="256" customWidth="1"/>
    <col min="7172" max="7172" width="4.7109375" style="256" customWidth="1"/>
    <col min="7173" max="7173" width="10.7109375" style="256" customWidth="1"/>
    <col min="7174" max="7174" width="1.7109375" style="256" customWidth="1"/>
    <col min="7175" max="7175" width="10.7109375" style="256" customWidth="1"/>
    <col min="7176" max="7176" width="1.7109375" style="256" customWidth="1"/>
    <col min="7177" max="7177" width="10.7109375" style="256" customWidth="1"/>
    <col min="7178" max="7178" width="1.7109375" style="256" customWidth="1"/>
    <col min="7179" max="7181" width="12.7109375" style="256" customWidth="1"/>
    <col min="7182" max="7182" width="7" style="256" customWidth="1"/>
    <col min="7183" max="7183" width="12.7109375" style="256" customWidth="1"/>
    <col min="7184" max="7184" width="8.5703125" style="256" customWidth="1"/>
    <col min="7185" max="7185" width="10.28515625" style="256" customWidth="1"/>
    <col min="7186" max="7186" width="6" style="256" customWidth="1"/>
    <col min="7187" max="7187" width="13.7109375" style="256" customWidth="1"/>
    <col min="7188" max="7188" width="14.28515625" style="256" customWidth="1"/>
    <col min="7189" max="7192" width="13.7109375" style="256" customWidth="1"/>
    <col min="7193" max="7424" width="9.140625" style="256"/>
    <col min="7425" max="7425" width="11.85546875" style="256" customWidth="1"/>
    <col min="7426" max="7426" width="7.140625" style="256" customWidth="1"/>
    <col min="7427" max="7427" width="10.28515625" style="256" customWidth="1"/>
    <col min="7428" max="7428" width="4.7109375" style="256" customWidth="1"/>
    <col min="7429" max="7429" width="10.7109375" style="256" customWidth="1"/>
    <col min="7430" max="7430" width="1.7109375" style="256" customWidth="1"/>
    <col min="7431" max="7431" width="10.7109375" style="256" customWidth="1"/>
    <col min="7432" max="7432" width="1.7109375" style="256" customWidth="1"/>
    <col min="7433" max="7433" width="10.7109375" style="256" customWidth="1"/>
    <col min="7434" max="7434" width="1.7109375" style="256" customWidth="1"/>
    <col min="7435" max="7437" width="12.7109375" style="256" customWidth="1"/>
    <col min="7438" max="7438" width="7" style="256" customWidth="1"/>
    <col min="7439" max="7439" width="12.7109375" style="256" customWidth="1"/>
    <col min="7440" max="7440" width="8.5703125" style="256" customWidth="1"/>
    <col min="7441" max="7441" width="10.28515625" style="256" customWidth="1"/>
    <col min="7442" max="7442" width="6" style="256" customWidth="1"/>
    <col min="7443" max="7443" width="13.7109375" style="256" customWidth="1"/>
    <col min="7444" max="7444" width="14.28515625" style="256" customWidth="1"/>
    <col min="7445" max="7448" width="13.7109375" style="256" customWidth="1"/>
    <col min="7449" max="7680" width="9.140625" style="256"/>
    <col min="7681" max="7681" width="11.85546875" style="256" customWidth="1"/>
    <col min="7682" max="7682" width="7.140625" style="256" customWidth="1"/>
    <col min="7683" max="7683" width="10.28515625" style="256" customWidth="1"/>
    <col min="7684" max="7684" width="4.7109375" style="256" customWidth="1"/>
    <col min="7685" max="7685" width="10.7109375" style="256" customWidth="1"/>
    <col min="7686" max="7686" width="1.7109375" style="256" customWidth="1"/>
    <col min="7687" max="7687" width="10.7109375" style="256" customWidth="1"/>
    <col min="7688" max="7688" width="1.7109375" style="256" customWidth="1"/>
    <col min="7689" max="7689" width="10.7109375" style="256" customWidth="1"/>
    <col min="7690" max="7690" width="1.7109375" style="256" customWidth="1"/>
    <col min="7691" max="7693" width="12.7109375" style="256" customWidth="1"/>
    <col min="7694" max="7694" width="7" style="256" customWidth="1"/>
    <col min="7695" max="7695" width="12.7109375" style="256" customWidth="1"/>
    <col min="7696" max="7696" width="8.5703125" style="256" customWidth="1"/>
    <col min="7697" max="7697" width="10.28515625" style="256" customWidth="1"/>
    <col min="7698" max="7698" width="6" style="256" customWidth="1"/>
    <col min="7699" max="7699" width="13.7109375" style="256" customWidth="1"/>
    <col min="7700" max="7700" width="14.28515625" style="256" customWidth="1"/>
    <col min="7701" max="7704" width="13.7109375" style="256" customWidth="1"/>
    <col min="7705" max="7936" width="9.140625" style="256"/>
    <col min="7937" max="7937" width="11.85546875" style="256" customWidth="1"/>
    <col min="7938" max="7938" width="7.140625" style="256" customWidth="1"/>
    <col min="7939" max="7939" width="10.28515625" style="256" customWidth="1"/>
    <col min="7940" max="7940" width="4.7109375" style="256" customWidth="1"/>
    <col min="7941" max="7941" width="10.7109375" style="256" customWidth="1"/>
    <col min="7942" max="7942" width="1.7109375" style="256" customWidth="1"/>
    <col min="7943" max="7943" width="10.7109375" style="256" customWidth="1"/>
    <col min="7944" max="7944" width="1.7109375" style="256" customWidth="1"/>
    <col min="7945" max="7945" width="10.7109375" style="256" customWidth="1"/>
    <col min="7946" max="7946" width="1.7109375" style="256" customWidth="1"/>
    <col min="7947" max="7949" width="12.7109375" style="256" customWidth="1"/>
    <col min="7950" max="7950" width="7" style="256" customWidth="1"/>
    <col min="7951" max="7951" width="12.7109375" style="256" customWidth="1"/>
    <col min="7952" max="7952" width="8.5703125" style="256" customWidth="1"/>
    <col min="7953" max="7953" width="10.28515625" style="256" customWidth="1"/>
    <col min="7954" max="7954" width="6" style="256" customWidth="1"/>
    <col min="7955" max="7955" width="13.7109375" style="256" customWidth="1"/>
    <col min="7956" max="7956" width="14.28515625" style="256" customWidth="1"/>
    <col min="7957" max="7960" width="13.7109375" style="256" customWidth="1"/>
    <col min="7961" max="8192" width="9.140625" style="256"/>
    <col min="8193" max="8193" width="11.85546875" style="256" customWidth="1"/>
    <col min="8194" max="8194" width="7.140625" style="256" customWidth="1"/>
    <col min="8195" max="8195" width="10.28515625" style="256" customWidth="1"/>
    <col min="8196" max="8196" width="4.7109375" style="256" customWidth="1"/>
    <col min="8197" max="8197" width="10.7109375" style="256" customWidth="1"/>
    <col min="8198" max="8198" width="1.7109375" style="256" customWidth="1"/>
    <col min="8199" max="8199" width="10.7109375" style="256" customWidth="1"/>
    <col min="8200" max="8200" width="1.7109375" style="256" customWidth="1"/>
    <col min="8201" max="8201" width="10.7109375" style="256" customWidth="1"/>
    <col min="8202" max="8202" width="1.7109375" style="256" customWidth="1"/>
    <col min="8203" max="8205" width="12.7109375" style="256" customWidth="1"/>
    <col min="8206" max="8206" width="7" style="256" customWidth="1"/>
    <col min="8207" max="8207" width="12.7109375" style="256" customWidth="1"/>
    <col min="8208" max="8208" width="8.5703125" style="256" customWidth="1"/>
    <col min="8209" max="8209" width="10.28515625" style="256" customWidth="1"/>
    <col min="8210" max="8210" width="6" style="256" customWidth="1"/>
    <col min="8211" max="8211" width="13.7109375" style="256" customWidth="1"/>
    <col min="8212" max="8212" width="14.28515625" style="256" customWidth="1"/>
    <col min="8213" max="8216" width="13.7109375" style="256" customWidth="1"/>
    <col min="8217" max="8448" width="9.140625" style="256"/>
    <col min="8449" max="8449" width="11.85546875" style="256" customWidth="1"/>
    <col min="8450" max="8450" width="7.140625" style="256" customWidth="1"/>
    <col min="8451" max="8451" width="10.28515625" style="256" customWidth="1"/>
    <col min="8452" max="8452" width="4.7109375" style="256" customWidth="1"/>
    <col min="8453" max="8453" width="10.7109375" style="256" customWidth="1"/>
    <col min="8454" max="8454" width="1.7109375" style="256" customWidth="1"/>
    <col min="8455" max="8455" width="10.7109375" style="256" customWidth="1"/>
    <col min="8456" max="8456" width="1.7109375" style="256" customWidth="1"/>
    <col min="8457" max="8457" width="10.7109375" style="256" customWidth="1"/>
    <col min="8458" max="8458" width="1.7109375" style="256" customWidth="1"/>
    <col min="8459" max="8461" width="12.7109375" style="256" customWidth="1"/>
    <col min="8462" max="8462" width="7" style="256" customWidth="1"/>
    <col min="8463" max="8463" width="12.7109375" style="256" customWidth="1"/>
    <col min="8464" max="8464" width="8.5703125" style="256" customWidth="1"/>
    <col min="8465" max="8465" width="10.28515625" style="256" customWidth="1"/>
    <col min="8466" max="8466" width="6" style="256" customWidth="1"/>
    <col min="8467" max="8467" width="13.7109375" style="256" customWidth="1"/>
    <col min="8468" max="8468" width="14.28515625" style="256" customWidth="1"/>
    <col min="8469" max="8472" width="13.7109375" style="256" customWidth="1"/>
    <col min="8473" max="8704" width="9.140625" style="256"/>
    <col min="8705" max="8705" width="11.85546875" style="256" customWidth="1"/>
    <col min="8706" max="8706" width="7.140625" style="256" customWidth="1"/>
    <col min="8707" max="8707" width="10.28515625" style="256" customWidth="1"/>
    <col min="8708" max="8708" width="4.7109375" style="256" customWidth="1"/>
    <col min="8709" max="8709" width="10.7109375" style="256" customWidth="1"/>
    <col min="8710" max="8710" width="1.7109375" style="256" customWidth="1"/>
    <col min="8711" max="8711" width="10.7109375" style="256" customWidth="1"/>
    <col min="8712" max="8712" width="1.7109375" style="256" customWidth="1"/>
    <col min="8713" max="8713" width="10.7109375" style="256" customWidth="1"/>
    <col min="8714" max="8714" width="1.7109375" style="256" customWidth="1"/>
    <col min="8715" max="8717" width="12.7109375" style="256" customWidth="1"/>
    <col min="8718" max="8718" width="7" style="256" customWidth="1"/>
    <col min="8719" max="8719" width="12.7109375" style="256" customWidth="1"/>
    <col min="8720" max="8720" width="8.5703125" style="256" customWidth="1"/>
    <col min="8721" max="8721" width="10.28515625" style="256" customWidth="1"/>
    <col min="8722" max="8722" width="6" style="256" customWidth="1"/>
    <col min="8723" max="8723" width="13.7109375" style="256" customWidth="1"/>
    <col min="8724" max="8724" width="14.28515625" style="256" customWidth="1"/>
    <col min="8725" max="8728" width="13.7109375" style="256" customWidth="1"/>
    <col min="8729" max="8960" width="9.140625" style="256"/>
    <col min="8961" max="8961" width="11.85546875" style="256" customWidth="1"/>
    <col min="8962" max="8962" width="7.140625" style="256" customWidth="1"/>
    <col min="8963" max="8963" width="10.28515625" style="256" customWidth="1"/>
    <col min="8964" max="8964" width="4.7109375" style="256" customWidth="1"/>
    <col min="8965" max="8965" width="10.7109375" style="256" customWidth="1"/>
    <col min="8966" max="8966" width="1.7109375" style="256" customWidth="1"/>
    <col min="8967" max="8967" width="10.7109375" style="256" customWidth="1"/>
    <col min="8968" max="8968" width="1.7109375" style="256" customWidth="1"/>
    <col min="8969" max="8969" width="10.7109375" style="256" customWidth="1"/>
    <col min="8970" max="8970" width="1.7109375" style="256" customWidth="1"/>
    <col min="8971" max="8973" width="12.7109375" style="256" customWidth="1"/>
    <col min="8974" max="8974" width="7" style="256" customWidth="1"/>
    <col min="8975" max="8975" width="12.7109375" style="256" customWidth="1"/>
    <col min="8976" max="8976" width="8.5703125" style="256" customWidth="1"/>
    <col min="8977" max="8977" width="10.28515625" style="256" customWidth="1"/>
    <col min="8978" max="8978" width="6" style="256" customWidth="1"/>
    <col min="8979" max="8979" width="13.7109375" style="256" customWidth="1"/>
    <col min="8980" max="8980" width="14.28515625" style="256" customWidth="1"/>
    <col min="8981" max="8984" width="13.7109375" style="256" customWidth="1"/>
    <col min="8985" max="9216" width="9.140625" style="256"/>
    <col min="9217" max="9217" width="11.85546875" style="256" customWidth="1"/>
    <col min="9218" max="9218" width="7.140625" style="256" customWidth="1"/>
    <col min="9219" max="9219" width="10.28515625" style="256" customWidth="1"/>
    <col min="9220" max="9220" width="4.7109375" style="256" customWidth="1"/>
    <col min="9221" max="9221" width="10.7109375" style="256" customWidth="1"/>
    <col min="9222" max="9222" width="1.7109375" style="256" customWidth="1"/>
    <col min="9223" max="9223" width="10.7109375" style="256" customWidth="1"/>
    <col min="9224" max="9224" width="1.7109375" style="256" customWidth="1"/>
    <col min="9225" max="9225" width="10.7109375" style="256" customWidth="1"/>
    <col min="9226" max="9226" width="1.7109375" style="256" customWidth="1"/>
    <col min="9227" max="9229" width="12.7109375" style="256" customWidth="1"/>
    <col min="9230" max="9230" width="7" style="256" customWidth="1"/>
    <col min="9231" max="9231" width="12.7109375" style="256" customWidth="1"/>
    <col min="9232" max="9232" width="8.5703125" style="256" customWidth="1"/>
    <col min="9233" max="9233" width="10.28515625" style="256" customWidth="1"/>
    <col min="9234" max="9234" width="6" style="256" customWidth="1"/>
    <col min="9235" max="9235" width="13.7109375" style="256" customWidth="1"/>
    <col min="9236" max="9236" width="14.28515625" style="256" customWidth="1"/>
    <col min="9237" max="9240" width="13.7109375" style="256" customWidth="1"/>
    <col min="9241" max="9472" width="9.140625" style="256"/>
    <col min="9473" max="9473" width="11.85546875" style="256" customWidth="1"/>
    <col min="9474" max="9474" width="7.140625" style="256" customWidth="1"/>
    <col min="9475" max="9475" width="10.28515625" style="256" customWidth="1"/>
    <col min="9476" max="9476" width="4.7109375" style="256" customWidth="1"/>
    <col min="9477" max="9477" width="10.7109375" style="256" customWidth="1"/>
    <col min="9478" max="9478" width="1.7109375" style="256" customWidth="1"/>
    <col min="9479" max="9479" width="10.7109375" style="256" customWidth="1"/>
    <col min="9480" max="9480" width="1.7109375" style="256" customWidth="1"/>
    <col min="9481" max="9481" width="10.7109375" style="256" customWidth="1"/>
    <col min="9482" max="9482" width="1.7109375" style="256" customWidth="1"/>
    <col min="9483" max="9485" width="12.7109375" style="256" customWidth="1"/>
    <col min="9486" max="9486" width="7" style="256" customWidth="1"/>
    <col min="9487" max="9487" width="12.7109375" style="256" customWidth="1"/>
    <col min="9488" max="9488" width="8.5703125" style="256" customWidth="1"/>
    <col min="9489" max="9489" width="10.28515625" style="256" customWidth="1"/>
    <col min="9490" max="9490" width="6" style="256" customWidth="1"/>
    <col min="9491" max="9491" width="13.7109375" style="256" customWidth="1"/>
    <col min="9492" max="9492" width="14.28515625" style="256" customWidth="1"/>
    <col min="9493" max="9496" width="13.7109375" style="256" customWidth="1"/>
    <col min="9497" max="9728" width="9.140625" style="256"/>
    <col min="9729" max="9729" width="11.85546875" style="256" customWidth="1"/>
    <col min="9730" max="9730" width="7.140625" style="256" customWidth="1"/>
    <col min="9731" max="9731" width="10.28515625" style="256" customWidth="1"/>
    <col min="9732" max="9732" width="4.7109375" style="256" customWidth="1"/>
    <col min="9733" max="9733" width="10.7109375" style="256" customWidth="1"/>
    <col min="9734" max="9734" width="1.7109375" style="256" customWidth="1"/>
    <col min="9735" max="9735" width="10.7109375" style="256" customWidth="1"/>
    <col min="9736" max="9736" width="1.7109375" style="256" customWidth="1"/>
    <col min="9737" max="9737" width="10.7109375" style="256" customWidth="1"/>
    <col min="9738" max="9738" width="1.7109375" style="256" customWidth="1"/>
    <col min="9739" max="9741" width="12.7109375" style="256" customWidth="1"/>
    <col min="9742" max="9742" width="7" style="256" customWidth="1"/>
    <col min="9743" max="9743" width="12.7109375" style="256" customWidth="1"/>
    <col min="9744" max="9744" width="8.5703125" style="256" customWidth="1"/>
    <col min="9745" max="9745" width="10.28515625" style="256" customWidth="1"/>
    <col min="9746" max="9746" width="6" style="256" customWidth="1"/>
    <col min="9747" max="9747" width="13.7109375" style="256" customWidth="1"/>
    <col min="9748" max="9748" width="14.28515625" style="256" customWidth="1"/>
    <col min="9749" max="9752" width="13.7109375" style="256" customWidth="1"/>
    <col min="9753" max="9984" width="9.140625" style="256"/>
    <col min="9985" max="9985" width="11.85546875" style="256" customWidth="1"/>
    <col min="9986" max="9986" width="7.140625" style="256" customWidth="1"/>
    <col min="9987" max="9987" width="10.28515625" style="256" customWidth="1"/>
    <col min="9988" max="9988" width="4.7109375" style="256" customWidth="1"/>
    <col min="9989" max="9989" width="10.7109375" style="256" customWidth="1"/>
    <col min="9990" max="9990" width="1.7109375" style="256" customWidth="1"/>
    <col min="9991" max="9991" width="10.7109375" style="256" customWidth="1"/>
    <col min="9992" max="9992" width="1.7109375" style="256" customWidth="1"/>
    <col min="9993" max="9993" width="10.7109375" style="256" customWidth="1"/>
    <col min="9994" max="9994" width="1.7109375" style="256" customWidth="1"/>
    <col min="9995" max="9997" width="12.7109375" style="256" customWidth="1"/>
    <col min="9998" max="9998" width="7" style="256" customWidth="1"/>
    <col min="9999" max="9999" width="12.7109375" style="256" customWidth="1"/>
    <col min="10000" max="10000" width="8.5703125" style="256" customWidth="1"/>
    <col min="10001" max="10001" width="10.28515625" style="256" customWidth="1"/>
    <col min="10002" max="10002" width="6" style="256" customWidth="1"/>
    <col min="10003" max="10003" width="13.7109375" style="256" customWidth="1"/>
    <col min="10004" max="10004" width="14.28515625" style="256" customWidth="1"/>
    <col min="10005" max="10008" width="13.7109375" style="256" customWidth="1"/>
    <col min="10009" max="10240" width="9.140625" style="256"/>
    <col min="10241" max="10241" width="11.85546875" style="256" customWidth="1"/>
    <col min="10242" max="10242" width="7.140625" style="256" customWidth="1"/>
    <col min="10243" max="10243" width="10.28515625" style="256" customWidth="1"/>
    <col min="10244" max="10244" width="4.7109375" style="256" customWidth="1"/>
    <col min="10245" max="10245" width="10.7109375" style="256" customWidth="1"/>
    <col min="10246" max="10246" width="1.7109375" style="256" customWidth="1"/>
    <col min="10247" max="10247" width="10.7109375" style="256" customWidth="1"/>
    <col min="10248" max="10248" width="1.7109375" style="256" customWidth="1"/>
    <col min="10249" max="10249" width="10.7109375" style="256" customWidth="1"/>
    <col min="10250" max="10250" width="1.7109375" style="256" customWidth="1"/>
    <col min="10251" max="10253" width="12.7109375" style="256" customWidth="1"/>
    <col min="10254" max="10254" width="7" style="256" customWidth="1"/>
    <col min="10255" max="10255" width="12.7109375" style="256" customWidth="1"/>
    <col min="10256" max="10256" width="8.5703125" style="256" customWidth="1"/>
    <col min="10257" max="10257" width="10.28515625" style="256" customWidth="1"/>
    <col min="10258" max="10258" width="6" style="256" customWidth="1"/>
    <col min="10259" max="10259" width="13.7109375" style="256" customWidth="1"/>
    <col min="10260" max="10260" width="14.28515625" style="256" customWidth="1"/>
    <col min="10261" max="10264" width="13.7109375" style="256" customWidth="1"/>
    <col min="10265" max="10496" width="9.140625" style="256"/>
    <col min="10497" max="10497" width="11.85546875" style="256" customWidth="1"/>
    <col min="10498" max="10498" width="7.140625" style="256" customWidth="1"/>
    <col min="10499" max="10499" width="10.28515625" style="256" customWidth="1"/>
    <col min="10500" max="10500" width="4.7109375" style="256" customWidth="1"/>
    <col min="10501" max="10501" width="10.7109375" style="256" customWidth="1"/>
    <col min="10502" max="10502" width="1.7109375" style="256" customWidth="1"/>
    <col min="10503" max="10503" width="10.7109375" style="256" customWidth="1"/>
    <col min="10504" max="10504" width="1.7109375" style="256" customWidth="1"/>
    <col min="10505" max="10505" width="10.7109375" style="256" customWidth="1"/>
    <col min="10506" max="10506" width="1.7109375" style="256" customWidth="1"/>
    <col min="10507" max="10509" width="12.7109375" style="256" customWidth="1"/>
    <col min="10510" max="10510" width="7" style="256" customWidth="1"/>
    <col min="10511" max="10511" width="12.7109375" style="256" customWidth="1"/>
    <col min="10512" max="10512" width="8.5703125" style="256" customWidth="1"/>
    <col min="10513" max="10513" width="10.28515625" style="256" customWidth="1"/>
    <col min="10514" max="10514" width="6" style="256" customWidth="1"/>
    <col min="10515" max="10515" width="13.7109375" style="256" customWidth="1"/>
    <col min="10516" max="10516" width="14.28515625" style="256" customWidth="1"/>
    <col min="10517" max="10520" width="13.7109375" style="256" customWidth="1"/>
    <col min="10521" max="10752" width="9.140625" style="256"/>
    <col min="10753" max="10753" width="11.85546875" style="256" customWidth="1"/>
    <col min="10754" max="10754" width="7.140625" style="256" customWidth="1"/>
    <col min="10755" max="10755" width="10.28515625" style="256" customWidth="1"/>
    <col min="10756" max="10756" width="4.7109375" style="256" customWidth="1"/>
    <col min="10757" max="10757" width="10.7109375" style="256" customWidth="1"/>
    <col min="10758" max="10758" width="1.7109375" style="256" customWidth="1"/>
    <col min="10759" max="10759" width="10.7109375" style="256" customWidth="1"/>
    <col min="10760" max="10760" width="1.7109375" style="256" customWidth="1"/>
    <col min="10761" max="10761" width="10.7109375" style="256" customWidth="1"/>
    <col min="10762" max="10762" width="1.7109375" style="256" customWidth="1"/>
    <col min="10763" max="10765" width="12.7109375" style="256" customWidth="1"/>
    <col min="10766" max="10766" width="7" style="256" customWidth="1"/>
    <col min="10767" max="10767" width="12.7109375" style="256" customWidth="1"/>
    <col min="10768" max="10768" width="8.5703125" style="256" customWidth="1"/>
    <col min="10769" max="10769" width="10.28515625" style="256" customWidth="1"/>
    <col min="10770" max="10770" width="6" style="256" customWidth="1"/>
    <col min="10771" max="10771" width="13.7109375" style="256" customWidth="1"/>
    <col min="10772" max="10772" width="14.28515625" style="256" customWidth="1"/>
    <col min="10773" max="10776" width="13.7109375" style="256" customWidth="1"/>
    <col min="10777" max="11008" width="9.140625" style="256"/>
    <col min="11009" max="11009" width="11.85546875" style="256" customWidth="1"/>
    <col min="11010" max="11010" width="7.140625" style="256" customWidth="1"/>
    <col min="11011" max="11011" width="10.28515625" style="256" customWidth="1"/>
    <col min="11012" max="11012" width="4.7109375" style="256" customWidth="1"/>
    <col min="11013" max="11013" width="10.7109375" style="256" customWidth="1"/>
    <col min="11014" max="11014" width="1.7109375" style="256" customWidth="1"/>
    <col min="11015" max="11015" width="10.7109375" style="256" customWidth="1"/>
    <col min="11016" max="11016" width="1.7109375" style="256" customWidth="1"/>
    <col min="11017" max="11017" width="10.7109375" style="256" customWidth="1"/>
    <col min="11018" max="11018" width="1.7109375" style="256" customWidth="1"/>
    <col min="11019" max="11021" width="12.7109375" style="256" customWidth="1"/>
    <col min="11022" max="11022" width="7" style="256" customWidth="1"/>
    <col min="11023" max="11023" width="12.7109375" style="256" customWidth="1"/>
    <col min="11024" max="11024" width="8.5703125" style="256" customWidth="1"/>
    <col min="11025" max="11025" width="10.28515625" style="256" customWidth="1"/>
    <col min="11026" max="11026" width="6" style="256" customWidth="1"/>
    <col min="11027" max="11027" width="13.7109375" style="256" customWidth="1"/>
    <col min="11028" max="11028" width="14.28515625" style="256" customWidth="1"/>
    <col min="11029" max="11032" width="13.7109375" style="256" customWidth="1"/>
    <col min="11033" max="11264" width="9.140625" style="256"/>
    <col min="11265" max="11265" width="11.85546875" style="256" customWidth="1"/>
    <col min="11266" max="11266" width="7.140625" style="256" customWidth="1"/>
    <col min="11267" max="11267" width="10.28515625" style="256" customWidth="1"/>
    <col min="11268" max="11268" width="4.7109375" style="256" customWidth="1"/>
    <col min="11269" max="11269" width="10.7109375" style="256" customWidth="1"/>
    <col min="11270" max="11270" width="1.7109375" style="256" customWidth="1"/>
    <col min="11271" max="11271" width="10.7109375" style="256" customWidth="1"/>
    <col min="11272" max="11272" width="1.7109375" style="256" customWidth="1"/>
    <col min="11273" max="11273" width="10.7109375" style="256" customWidth="1"/>
    <col min="11274" max="11274" width="1.7109375" style="256" customWidth="1"/>
    <col min="11275" max="11277" width="12.7109375" style="256" customWidth="1"/>
    <col min="11278" max="11278" width="7" style="256" customWidth="1"/>
    <col min="11279" max="11279" width="12.7109375" style="256" customWidth="1"/>
    <col min="11280" max="11280" width="8.5703125" style="256" customWidth="1"/>
    <col min="11281" max="11281" width="10.28515625" style="256" customWidth="1"/>
    <col min="11282" max="11282" width="6" style="256" customWidth="1"/>
    <col min="11283" max="11283" width="13.7109375" style="256" customWidth="1"/>
    <col min="11284" max="11284" width="14.28515625" style="256" customWidth="1"/>
    <col min="11285" max="11288" width="13.7109375" style="256" customWidth="1"/>
    <col min="11289" max="11520" width="9.140625" style="256"/>
    <col min="11521" max="11521" width="11.85546875" style="256" customWidth="1"/>
    <col min="11522" max="11522" width="7.140625" style="256" customWidth="1"/>
    <col min="11523" max="11523" width="10.28515625" style="256" customWidth="1"/>
    <col min="11524" max="11524" width="4.7109375" style="256" customWidth="1"/>
    <col min="11525" max="11525" width="10.7109375" style="256" customWidth="1"/>
    <col min="11526" max="11526" width="1.7109375" style="256" customWidth="1"/>
    <col min="11527" max="11527" width="10.7109375" style="256" customWidth="1"/>
    <col min="11528" max="11528" width="1.7109375" style="256" customWidth="1"/>
    <col min="11529" max="11529" width="10.7109375" style="256" customWidth="1"/>
    <col min="11530" max="11530" width="1.7109375" style="256" customWidth="1"/>
    <col min="11531" max="11533" width="12.7109375" style="256" customWidth="1"/>
    <col min="11534" max="11534" width="7" style="256" customWidth="1"/>
    <col min="11535" max="11535" width="12.7109375" style="256" customWidth="1"/>
    <col min="11536" max="11536" width="8.5703125" style="256" customWidth="1"/>
    <col min="11537" max="11537" width="10.28515625" style="256" customWidth="1"/>
    <col min="11538" max="11538" width="6" style="256" customWidth="1"/>
    <col min="11539" max="11539" width="13.7109375" style="256" customWidth="1"/>
    <col min="11540" max="11540" width="14.28515625" style="256" customWidth="1"/>
    <col min="11541" max="11544" width="13.7109375" style="256" customWidth="1"/>
    <col min="11545" max="11776" width="9.140625" style="256"/>
    <col min="11777" max="11777" width="11.85546875" style="256" customWidth="1"/>
    <col min="11778" max="11778" width="7.140625" style="256" customWidth="1"/>
    <col min="11779" max="11779" width="10.28515625" style="256" customWidth="1"/>
    <col min="11780" max="11780" width="4.7109375" style="256" customWidth="1"/>
    <col min="11781" max="11781" width="10.7109375" style="256" customWidth="1"/>
    <col min="11782" max="11782" width="1.7109375" style="256" customWidth="1"/>
    <col min="11783" max="11783" width="10.7109375" style="256" customWidth="1"/>
    <col min="11784" max="11784" width="1.7109375" style="256" customWidth="1"/>
    <col min="11785" max="11785" width="10.7109375" style="256" customWidth="1"/>
    <col min="11786" max="11786" width="1.7109375" style="256" customWidth="1"/>
    <col min="11787" max="11789" width="12.7109375" style="256" customWidth="1"/>
    <col min="11790" max="11790" width="7" style="256" customWidth="1"/>
    <col min="11791" max="11791" width="12.7109375" style="256" customWidth="1"/>
    <col min="11792" max="11792" width="8.5703125" style="256" customWidth="1"/>
    <col min="11793" max="11793" width="10.28515625" style="256" customWidth="1"/>
    <col min="11794" max="11794" width="6" style="256" customWidth="1"/>
    <col min="11795" max="11795" width="13.7109375" style="256" customWidth="1"/>
    <col min="11796" max="11796" width="14.28515625" style="256" customWidth="1"/>
    <col min="11797" max="11800" width="13.7109375" style="256" customWidth="1"/>
    <col min="11801" max="12032" width="9.140625" style="256"/>
    <col min="12033" max="12033" width="11.85546875" style="256" customWidth="1"/>
    <col min="12034" max="12034" width="7.140625" style="256" customWidth="1"/>
    <col min="12035" max="12035" width="10.28515625" style="256" customWidth="1"/>
    <col min="12036" max="12036" width="4.7109375" style="256" customWidth="1"/>
    <col min="12037" max="12037" width="10.7109375" style="256" customWidth="1"/>
    <col min="12038" max="12038" width="1.7109375" style="256" customWidth="1"/>
    <col min="12039" max="12039" width="10.7109375" style="256" customWidth="1"/>
    <col min="12040" max="12040" width="1.7109375" style="256" customWidth="1"/>
    <col min="12041" max="12041" width="10.7109375" style="256" customWidth="1"/>
    <col min="12042" max="12042" width="1.7109375" style="256" customWidth="1"/>
    <col min="12043" max="12045" width="12.7109375" style="256" customWidth="1"/>
    <col min="12046" max="12046" width="7" style="256" customWidth="1"/>
    <col min="12047" max="12047" width="12.7109375" style="256" customWidth="1"/>
    <col min="12048" max="12048" width="8.5703125" style="256" customWidth="1"/>
    <col min="12049" max="12049" width="10.28515625" style="256" customWidth="1"/>
    <col min="12050" max="12050" width="6" style="256" customWidth="1"/>
    <col min="12051" max="12051" width="13.7109375" style="256" customWidth="1"/>
    <col min="12052" max="12052" width="14.28515625" style="256" customWidth="1"/>
    <col min="12053" max="12056" width="13.7109375" style="256" customWidth="1"/>
    <col min="12057" max="12288" width="9.140625" style="256"/>
    <col min="12289" max="12289" width="11.85546875" style="256" customWidth="1"/>
    <col min="12290" max="12290" width="7.140625" style="256" customWidth="1"/>
    <col min="12291" max="12291" width="10.28515625" style="256" customWidth="1"/>
    <col min="12292" max="12292" width="4.7109375" style="256" customWidth="1"/>
    <col min="12293" max="12293" width="10.7109375" style="256" customWidth="1"/>
    <col min="12294" max="12294" width="1.7109375" style="256" customWidth="1"/>
    <col min="12295" max="12295" width="10.7109375" style="256" customWidth="1"/>
    <col min="12296" max="12296" width="1.7109375" style="256" customWidth="1"/>
    <col min="12297" max="12297" width="10.7109375" style="256" customWidth="1"/>
    <col min="12298" max="12298" width="1.7109375" style="256" customWidth="1"/>
    <col min="12299" max="12301" width="12.7109375" style="256" customWidth="1"/>
    <col min="12302" max="12302" width="7" style="256" customWidth="1"/>
    <col min="12303" max="12303" width="12.7109375" style="256" customWidth="1"/>
    <col min="12304" max="12304" width="8.5703125" style="256" customWidth="1"/>
    <col min="12305" max="12305" width="10.28515625" style="256" customWidth="1"/>
    <col min="12306" max="12306" width="6" style="256" customWidth="1"/>
    <col min="12307" max="12307" width="13.7109375" style="256" customWidth="1"/>
    <col min="12308" max="12308" width="14.28515625" style="256" customWidth="1"/>
    <col min="12309" max="12312" width="13.7109375" style="256" customWidth="1"/>
    <col min="12313" max="12544" width="9.140625" style="256"/>
    <col min="12545" max="12545" width="11.85546875" style="256" customWidth="1"/>
    <col min="12546" max="12546" width="7.140625" style="256" customWidth="1"/>
    <col min="12547" max="12547" width="10.28515625" style="256" customWidth="1"/>
    <col min="12548" max="12548" width="4.7109375" style="256" customWidth="1"/>
    <col min="12549" max="12549" width="10.7109375" style="256" customWidth="1"/>
    <col min="12550" max="12550" width="1.7109375" style="256" customWidth="1"/>
    <col min="12551" max="12551" width="10.7109375" style="256" customWidth="1"/>
    <col min="12552" max="12552" width="1.7109375" style="256" customWidth="1"/>
    <col min="12553" max="12553" width="10.7109375" style="256" customWidth="1"/>
    <col min="12554" max="12554" width="1.7109375" style="256" customWidth="1"/>
    <col min="12555" max="12557" width="12.7109375" style="256" customWidth="1"/>
    <col min="12558" max="12558" width="7" style="256" customWidth="1"/>
    <col min="12559" max="12559" width="12.7109375" style="256" customWidth="1"/>
    <col min="12560" max="12560" width="8.5703125" style="256" customWidth="1"/>
    <col min="12561" max="12561" width="10.28515625" style="256" customWidth="1"/>
    <col min="12562" max="12562" width="6" style="256" customWidth="1"/>
    <col min="12563" max="12563" width="13.7109375" style="256" customWidth="1"/>
    <col min="12564" max="12564" width="14.28515625" style="256" customWidth="1"/>
    <col min="12565" max="12568" width="13.7109375" style="256" customWidth="1"/>
    <col min="12569" max="12800" width="9.140625" style="256"/>
    <col min="12801" max="12801" width="11.85546875" style="256" customWidth="1"/>
    <col min="12802" max="12802" width="7.140625" style="256" customWidth="1"/>
    <col min="12803" max="12803" width="10.28515625" style="256" customWidth="1"/>
    <col min="12804" max="12804" width="4.7109375" style="256" customWidth="1"/>
    <col min="12805" max="12805" width="10.7109375" style="256" customWidth="1"/>
    <col min="12806" max="12806" width="1.7109375" style="256" customWidth="1"/>
    <col min="12807" max="12807" width="10.7109375" style="256" customWidth="1"/>
    <col min="12808" max="12808" width="1.7109375" style="256" customWidth="1"/>
    <col min="12809" max="12809" width="10.7109375" style="256" customWidth="1"/>
    <col min="12810" max="12810" width="1.7109375" style="256" customWidth="1"/>
    <col min="12811" max="12813" width="12.7109375" style="256" customWidth="1"/>
    <col min="12814" max="12814" width="7" style="256" customWidth="1"/>
    <col min="12815" max="12815" width="12.7109375" style="256" customWidth="1"/>
    <col min="12816" max="12816" width="8.5703125" style="256" customWidth="1"/>
    <col min="12817" max="12817" width="10.28515625" style="256" customWidth="1"/>
    <col min="12818" max="12818" width="6" style="256" customWidth="1"/>
    <col min="12819" max="12819" width="13.7109375" style="256" customWidth="1"/>
    <col min="12820" max="12820" width="14.28515625" style="256" customWidth="1"/>
    <col min="12821" max="12824" width="13.7109375" style="256" customWidth="1"/>
    <col min="12825" max="13056" width="9.140625" style="256"/>
    <col min="13057" max="13057" width="11.85546875" style="256" customWidth="1"/>
    <col min="13058" max="13058" width="7.140625" style="256" customWidth="1"/>
    <col min="13059" max="13059" width="10.28515625" style="256" customWidth="1"/>
    <col min="13060" max="13060" width="4.7109375" style="256" customWidth="1"/>
    <col min="13061" max="13061" width="10.7109375" style="256" customWidth="1"/>
    <col min="13062" max="13062" width="1.7109375" style="256" customWidth="1"/>
    <col min="13063" max="13063" width="10.7109375" style="256" customWidth="1"/>
    <col min="13064" max="13064" width="1.7109375" style="256" customWidth="1"/>
    <col min="13065" max="13065" width="10.7109375" style="256" customWidth="1"/>
    <col min="13066" max="13066" width="1.7109375" style="256" customWidth="1"/>
    <col min="13067" max="13069" width="12.7109375" style="256" customWidth="1"/>
    <col min="13070" max="13070" width="7" style="256" customWidth="1"/>
    <col min="13071" max="13071" width="12.7109375" style="256" customWidth="1"/>
    <col min="13072" max="13072" width="8.5703125" style="256" customWidth="1"/>
    <col min="13073" max="13073" width="10.28515625" style="256" customWidth="1"/>
    <col min="13074" max="13074" width="6" style="256" customWidth="1"/>
    <col min="13075" max="13075" width="13.7109375" style="256" customWidth="1"/>
    <col min="13076" max="13076" width="14.28515625" style="256" customWidth="1"/>
    <col min="13077" max="13080" width="13.7109375" style="256" customWidth="1"/>
    <col min="13081" max="13312" width="9.140625" style="256"/>
    <col min="13313" max="13313" width="11.85546875" style="256" customWidth="1"/>
    <col min="13314" max="13314" width="7.140625" style="256" customWidth="1"/>
    <col min="13315" max="13315" width="10.28515625" style="256" customWidth="1"/>
    <col min="13316" max="13316" width="4.7109375" style="256" customWidth="1"/>
    <col min="13317" max="13317" width="10.7109375" style="256" customWidth="1"/>
    <col min="13318" max="13318" width="1.7109375" style="256" customWidth="1"/>
    <col min="13319" max="13319" width="10.7109375" style="256" customWidth="1"/>
    <col min="13320" max="13320" width="1.7109375" style="256" customWidth="1"/>
    <col min="13321" max="13321" width="10.7109375" style="256" customWidth="1"/>
    <col min="13322" max="13322" width="1.7109375" style="256" customWidth="1"/>
    <col min="13323" max="13325" width="12.7109375" style="256" customWidth="1"/>
    <col min="13326" max="13326" width="7" style="256" customWidth="1"/>
    <col min="13327" max="13327" width="12.7109375" style="256" customWidth="1"/>
    <col min="13328" max="13328" width="8.5703125" style="256" customWidth="1"/>
    <col min="13329" max="13329" width="10.28515625" style="256" customWidth="1"/>
    <col min="13330" max="13330" width="6" style="256" customWidth="1"/>
    <col min="13331" max="13331" width="13.7109375" style="256" customWidth="1"/>
    <col min="13332" max="13332" width="14.28515625" style="256" customWidth="1"/>
    <col min="13333" max="13336" width="13.7109375" style="256" customWidth="1"/>
    <col min="13337" max="13568" width="9.140625" style="256"/>
    <col min="13569" max="13569" width="11.85546875" style="256" customWidth="1"/>
    <col min="13570" max="13570" width="7.140625" style="256" customWidth="1"/>
    <col min="13571" max="13571" width="10.28515625" style="256" customWidth="1"/>
    <col min="13572" max="13572" width="4.7109375" style="256" customWidth="1"/>
    <col min="13573" max="13573" width="10.7109375" style="256" customWidth="1"/>
    <col min="13574" max="13574" width="1.7109375" style="256" customWidth="1"/>
    <col min="13575" max="13575" width="10.7109375" style="256" customWidth="1"/>
    <col min="13576" max="13576" width="1.7109375" style="256" customWidth="1"/>
    <col min="13577" max="13577" width="10.7109375" style="256" customWidth="1"/>
    <col min="13578" max="13578" width="1.7109375" style="256" customWidth="1"/>
    <col min="13579" max="13581" width="12.7109375" style="256" customWidth="1"/>
    <col min="13582" max="13582" width="7" style="256" customWidth="1"/>
    <col min="13583" max="13583" width="12.7109375" style="256" customWidth="1"/>
    <col min="13584" max="13584" width="8.5703125" style="256" customWidth="1"/>
    <col min="13585" max="13585" width="10.28515625" style="256" customWidth="1"/>
    <col min="13586" max="13586" width="6" style="256" customWidth="1"/>
    <col min="13587" max="13587" width="13.7109375" style="256" customWidth="1"/>
    <col min="13588" max="13588" width="14.28515625" style="256" customWidth="1"/>
    <col min="13589" max="13592" width="13.7109375" style="256" customWidth="1"/>
    <col min="13593" max="13824" width="9.140625" style="256"/>
    <col min="13825" max="13825" width="11.85546875" style="256" customWidth="1"/>
    <col min="13826" max="13826" width="7.140625" style="256" customWidth="1"/>
    <col min="13827" max="13827" width="10.28515625" style="256" customWidth="1"/>
    <col min="13828" max="13828" width="4.7109375" style="256" customWidth="1"/>
    <col min="13829" max="13829" width="10.7109375" style="256" customWidth="1"/>
    <col min="13830" max="13830" width="1.7109375" style="256" customWidth="1"/>
    <col min="13831" max="13831" width="10.7109375" style="256" customWidth="1"/>
    <col min="13832" max="13832" width="1.7109375" style="256" customWidth="1"/>
    <col min="13833" max="13833" width="10.7109375" style="256" customWidth="1"/>
    <col min="13834" max="13834" width="1.7109375" style="256" customWidth="1"/>
    <col min="13835" max="13837" width="12.7109375" style="256" customWidth="1"/>
    <col min="13838" max="13838" width="7" style="256" customWidth="1"/>
    <col min="13839" max="13839" width="12.7109375" style="256" customWidth="1"/>
    <col min="13840" max="13840" width="8.5703125" style="256" customWidth="1"/>
    <col min="13841" max="13841" width="10.28515625" style="256" customWidth="1"/>
    <col min="13842" max="13842" width="6" style="256" customWidth="1"/>
    <col min="13843" max="13843" width="13.7109375" style="256" customWidth="1"/>
    <col min="13844" max="13844" width="14.28515625" style="256" customWidth="1"/>
    <col min="13845" max="13848" width="13.7109375" style="256" customWidth="1"/>
    <col min="13849" max="14080" width="9.140625" style="256"/>
    <col min="14081" max="14081" width="11.85546875" style="256" customWidth="1"/>
    <col min="14082" max="14082" width="7.140625" style="256" customWidth="1"/>
    <col min="14083" max="14083" width="10.28515625" style="256" customWidth="1"/>
    <col min="14084" max="14084" width="4.7109375" style="256" customWidth="1"/>
    <col min="14085" max="14085" width="10.7109375" style="256" customWidth="1"/>
    <col min="14086" max="14086" width="1.7109375" style="256" customWidth="1"/>
    <col min="14087" max="14087" width="10.7109375" style="256" customWidth="1"/>
    <col min="14088" max="14088" width="1.7109375" style="256" customWidth="1"/>
    <col min="14089" max="14089" width="10.7109375" style="256" customWidth="1"/>
    <col min="14090" max="14090" width="1.7109375" style="256" customWidth="1"/>
    <col min="14091" max="14093" width="12.7109375" style="256" customWidth="1"/>
    <col min="14094" max="14094" width="7" style="256" customWidth="1"/>
    <col min="14095" max="14095" width="12.7109375" style="256" customWidth="1"/>
    <col min="14096" max="14096" width="8.5703125" style="256" customWidth="1"/>
    <col min="14097" max="14097" width="10.28515625" style="256" customWidth="1"/>
    <col min="14098" max="14098" width="6" style="256" customWidth="1"/>
    <col min="14099" max="14099" width="13.7109375" style="256" customWidth="1"/>
    <col min="14100" max="14100" width="14.28515625" style="256" customWidth="1"/>
    <col min="14101" max="14104" width="13.7109375" style="256" customWidth="1"/>
    <col min="14105" max="14336" width="9.140625" style="256"/>
    <col min="14337" max="14337" width="11.85546875" style="256" customWidth="1"/>
    <col min="14338" max="14338" width="7.140625" style="256" customWidth="1"/>
    <col min="14339" max="14339" width="10.28515625" style="256" customWidth="1"/>
    <col min="14340" max="14340" width="4.7109375" style="256" customWidth="1"/>
    <col min="14341" max="14341" width="10.7109375" style="256" customWidth="1"/>
    <col min="14342" max="14342" width="1.7109375" style="256" customWidth="1"/>
    <col min="14343" max="14343" width="10.7109375" style="256" customWidth="1"/>
    <col min="14344" max="14344" width="1.7109375" style="256" customWidth="1"/>
    <col min="14345" max="14345" width="10.7109375" style="256" customWidth="1"/>
    <col min="14346" max="14346" width="1.7109375" style="256" customWidth="1"/>
    <col min="14347" max="14349" width="12.7109375" style="256" customWidth="1"/>
    <col min="14350" max="14350" width="7" style="256" customWidth="1"/>
    <col min="14351" max="14351" width="12.7109375" style="256" customWidth="1"/>
    <col min="14352" max="14352" width="8.5703125" style="256" customWidth="1"/>
    <col min="14353" max="14353" width="10.28515625" style="256" customWidth="1"/>
    <col min="14354" max="14354" width="6" style="256" customWidth="1"/>
    <col min="14355" max="14355" width="13.7109375" style="256" customWidth="1"/>
    <col min="14356" max="14356" width="14.28515625" style="256" customWidth="1"/>
    <col min="14357" max="14360" width="13.7109375" style="256" customWidth="1"/>
    <col min="14361" max="14592" width="9.140625" style="256"/>
    <col min="14593" max="14593" width="11.85546875" style="256" customWidth="1"/>
    <col min="14594" max="14594" width="7.140625" style="256" customWidth="1"/>
    <col min="14595" max="14595" width="10.28515625" style="256" customWidth="1"/>
    <col min="14596" max="14596" width="4.7109375" style="256" customWidth="1"/>
    <col min="14597" max="14597" width="10.7109375" style="256" customWidth="1"/>
    <col min="14598" max="14598" width="1.7109375" style="256" customWidth="1"/>
    <col min="14599" max="14599" width="10.7109375" style="256" customWidth="1"/>
    <col min="14600" max="14600" width="1.7109375" style="256" customWidth="1"/>
    <col min="14601" max="14601" width="10.7109375" style="256" customWidth="1"/>
    <col min="14602" max="14602" width="1.7109375" style="256" customWidth="1"/>
    <col min="14603" max="14605" width="12.7109375" style="256" customWidth="1"/>
    <col min="14606" max="14606" width="7" style="256" customWidth="1"/>
    <col min="14607" max="14607" width="12.7109375" style="256" customWidth="1"/>
    <col min="14608" max="14608" width="8.5703125" style="256" customWidth="1"/>
    <col min="14609" max="14609" width="10.28515625" style="256" customWidth="1"/>
    <col min="14610" max="14610" width="6" style="256" customWidth="1"/>
    <col min="14611" max="14611" width="13.7109375" style="256" customWidth="1"/>
    <col min="14612" max="14612" width="14.28515625" style="256" customWidth="1"/>
    <col min="14613" max="14616" width="13.7109375" style="256" customWidth="1"/>
    <col min="14617" max="14848" width="9.140625" style="256"/>
    <col min="14849" max="14849" width="11.85546875" style="256" customWidth="1"/>
    <col min="14850" max="14850" width="7.140625" style="256" customWidth="1"/>
    <col min="14851" max="14851" width="10.28515625" style="256" customWidth="1"/>
    <col min="14852" max="14852" width="4.7109375" style="256" customWidth="1"/>
    <col min="14853" max="14853" width="10.7109375" style="256" customWidth="1"/>
    <col min="14854" max="14854" width="1.7109375" style="256" customWidth="1"/>
    <col min="14855" max="14855" width="10.7109375" style="256" customWidth="1"/>
    <col min="14856" max="14856" width="1.7109375" style="256" customWidth="1"/>
    <col min="14857" max="14857" width="10.7109375" style="256" customWidth="1"/>
    <col min="14858" max="14858" width="1.7109375" style="256" customWidth="1"/>
    <col min="14859" max="14861" width="12.7109375" style="256" customWidth="1"/>
    <col min="14862" max="14862" width="7" style="256" customWidth="1"/>
    <col min="14863" max="14863" width="12.7109375" style="256" customWidth="1"/>
    <col min="14864" max="14864" width="8.5703125" style="256" customWidth="1"/>
    <col min="14865" max="14865" width="10.28515625" style="256" customWidth="1"/>
    <col min="14866" max="14866" width="6" style="256" customWidth="1"/>
    <col min="14867" max="14867" width="13.7109375" style="256" customWidth="1"/>
    <col min="14868" max="14868" width="14.28515625" style="256" customWidth="1"/>
    <col min="14869" max="14872" width="13.7109375" style="256" customWidth="1"/>
    <col min="14873" max="15104" width="9.140625" style="256"/>
    <col min="15105" max="15105" width="11.85546875" style="256" customWidth="1"/>
    <col min="15106" max="15106" width="7.140625" style="256" customWidth="1"/>
    <col min="15107" max="15107" width="10.28515625" style="256" customWidth="1"/>
    <col min="15108" max="15108" width="4.7109375" style="256" customWidth="1"/>
    <col min="15109" max="15109" width="10.7109375" style="256" customWidth="1"/>
    <col min="15110" max="15110" width="1.7109375" style="256" customWidth="1"/>
    <col min="15111" max="15111" width="10.7109375" style="256" customWidth="1"/>
    <col min="15112" max="15112" width="1.7109375" style="256" customWidth="1"/>
    <col min="15113" max="15113" width="10.7109375" style="256" customWidth="1"/>
    <col min="15114" max="15114" width="1.7109375" style="256" customWidth="1"/>
    <col min="15115" max="15117" width="12.7109375" style="256" customWidth="1"/>
    <col min="15118" max="15118" width="7" style="256" customWidth="1"/>
    <col min="15119" max="15119" width="12.7109375" style="256" customWidth="1"/>
    <col min="15120" max="15120" width="8.5703125" style="256" customWidth="1"/>
    <col min="15121" max="15121" width="10.28515625" style="256" customWidth="1"/>
    <col min="15122" max="15122" width="6" style="256" customWidth="1"/>
    <col min="15123" max="15123" width="13.7109375" style="256" customWidth="1"/>
    <col min="15124" max="15124" width="14.28515625" style="256" customWidth="1"/>
    <col min="15125" max="15128" width="13.7109375" style="256" customWidth="1"/>
    <col min="15129" max="15360" width="9.140625" style="256"/>
    <col min="15361" max="15361" width="11.85546875" style="256" customWidth="1"/>
    <col min="15362" max="15362" width="7.140625" style="256" customWidth="1"/>
    <col min="15363" max="15363" width="10.28515625" style="256" customWidth="1"/>
    <col min="15364" max="15364" width="4.7109375" style="256" customWidth="1"/>
    <col min="15365" max="15365" width="10.7109375" style="256" customWidth="1"/>
    <col min="15366" max="15366" width="1.7109375" style="256" customWidth="1"/>
    <col min="15367" max="15367" width="10.7109375" style="256" customWidth="1"/>
    <col min="15368" max="15368" width="1.7109375" style="256" customWidth="1"/>
    <col min="15369" max="15369" width="10.7109375" style="256" customWidth="1"/>
    <col min="15370" max="15370" width="1.7109375" style="256" customWidth="1"/>
    <col min="15371" max="15373" width="12.7109375" style="256" customWidth="1"/>
    <col min="15374" max="15374" width="7" style="256" customWidth="1"/>
    <col min="15375" max="15375" width="12.7109375" style="256" customWidth="1"/>
    <col min="15376" max="15376" width="8.5703125" style="256" customWidth="1"/>
    <col min="15377" max="15377" width="10.28515625" style="256" customWidth="1"/>
    <col min="15378" max="15378" width="6" style="256" customWidth="1"/>
    <col min="15379" max="15379" width="13.7109375" style="256" customWidth="1"/>
    <col min="15380" max="15380" width="14.28515625" style="256" customWidth="1"/>
    <col min="15381" max="15384" width="13.7109375" style="256" customWidth="1"/>
    <col min="15385" max="15616" width="9.140625" style="256"/>
    <col min="15617" max="15617" width="11.85546875" style="256" customWidth="1"/>
    <col min="15618" max="15618" width="7.140625" style="256" customWidth="1"/>
    <col min="15619" max="15619" width="10.28515625" style="256" customWidth="1"/>
    <col min="15620" max="15620" width="4.7109375" style="256" customWidth="1"/>
    <col min="15621" max="15621" width="10.7109375" style="256" customWidth="1"/>
    <col min="15622" max="15622" width="1.7109375" style="256" customWidth="1"/>
    <col min="15623" max="15623" width="10.7109375" style="256" customWidth="1"/>
    <col min="15624" max="15624" width="1.7109375" style="256" customWidth="1"/>
    <col min="15625" max="15625" width="10.7109375" style="256" customWidth="1"/>
    <col min="15626" max="15626" width="1.7109375" style="256" customWidth="1"/>
    <col min="15627" max="15629" width="12.7109375" style="256" customWidth="1"/>
    <col min="15630" max="15630" width="7" style="256" customWidth="1"/>
    <col min="15631" max="15631" width="12.7109375" style="256" customWidth="1"/>
    <col min="15632" max="15632" width="8.5703125" style="256" customWidth="1"/>
    <col min="15633" max="15633" width="10.28515625" style="256" customWidth="1"/>
    <col min="15634" max="15634" width="6" style="256" customWidth="1"/>
    <col min="15635" max="15635" width="13.7109375" style="256" customWidth="1"/>
    <col min="15636" max="15636" width="14.28515625" style="256" customWidth="1"/>
    <col min="15637" max="15640" width="13.7109375" style="256" customWidth="1"/>
    <col min="15641" max="15872" width="9.140625" style="256"/>
    <col min="15873" max="15873" width="11.85546875" style="256" customWidth="1"/>
    <col min="15874" max="15874" width="7.140625" style="256" customWidth="1"/>
    <col min="15875" max="15875" width="10.28515625" style="256" customWidth="1"/>
    <col min="15876" max="15876" width="4.7109375" style="256" customWidth="1"/>
    <col min="15877" max="15877" width="10.7109375" style="256" customWidth="1"/>
    <col min="15878" max="15878" width="1.7109375" style="256" customWidth="1"/>
    <col min="15879" max="15879" width="10.7109375" style="256" customWidth="1"/>
    <col min="15880" max="15880" width="1.7109375" style="256" customWidth="1"/>
    <col min="15881" max="15881" width="10.7109375" style="256" customWidth="1"/>
    <col min="15882" max="15882" width="1.7109375" style="256" customWidth="1"/>
    <col min="15883" max="15885" width="12.7109375" style="256" customWidth="1"/>
    <col min="15886" max="15886" width="7" style="256" customWidth="1"/>
    <col min="15887" max="15887" width="12.7109375" style="256" customWidth="1"/>
    <col min="15888" max="15888" width="8.5703125" style="256" customWidth="1"/>
    <col min="15889" max="15889" width="10.28515625" style="256" customWidth="1"/>
    <col min="15890" max="15890" width="6" style="256" customWidth="1"/>
    <col min="15891" max="15891" width="13.7109375" style="256" customWidth="1"/>
    <col min="15892" max="15892" width="14.28515625" style="256" customWidth="1"/>
    <col min="15893" max="15896" width="13.7109375" style="256" customWidth="1"/>
    <col min="15897" max="16128" width="9.140625" style="256"/>
    <col min="16129" max="16129" width="11.85546875" style="256" customWidth="1"/>
    <col min="16130" max="16130" width="7.140625" style="256" customWidth="1"/>
    <col min="16131" max="16131" width="10.28515625" style="256" customWidth="1"/>
    <col min="16132" max="16132" width="4.7109375" style="256" customWidth="1"/>
    <col min="16133" max="16133" width="10.7109375" style="256" customWidth="1"/>
    <col min="16134" max="16134" width="1.7109375" style="256" customWidth="1"/>
    <col min="16135" max="16135" width="10.7109375" style="256" customWidth="1"/>
    <col min="16136" max="16136" width="1.7109375" style="256" customWidth="1"/>
    <col min="16137" max="16137" width="10.7109375" style="256" customWidth="1"/>
    <col min="16138" max="16138" width="1.7109375" style="256" customWidth="1"/>
    <col min="16139" max="16141" width="12.7109375" style="256" customWidth="1"/>
    <col min="16142" max="16142" width="7" style="256" customWidth="1"/>
    <col min="16143" max="16143" width="12.7109375" style="256" customWidth="1"/>
    <col min="16144" max="16144" width="8.5703125" style="256" customWidth="1"/>
    <col min="16145" max="16145" width="10.28515625" style="256" customWidth="1"/>
    <col min="16146" max="16146" width="6" style="256" customWidth="1"/>
    <col min="16147" max="16147" width="13.7109375" style="256" customWidth="1"/>
    <col min="16148" max="16148" width="14.28515625" style="256" customWidth="1"/>
    <col min="16149" max="16152" width="13.7109375" style="256" customWidth="1"/>
    <col min="16153" max="16384" width="9.140625" style="256"/>
  </cols>
  <sheetData>
    <row r="1" spans="1:24" x14ac:dyDescent="0.25">
      <c r="A1" s="481" t="s">
        <v>201</v>
      </c>
      <c r="B1" s="481"/>
      <c r="C1" s="481"/>
      <c r="D1" s="481"/>
      <c r="E1" s="481"/>
      <c r="F1" s="481"/>
      <c r="G1" s="481"/>
      <c r="H1" s="481"/>
      <c r="I1" s="481"/>
      <c r="J1" s="481"/>
      <c r="K1" s="481"/>
      <c r="L1" s="481"/>
      <c r="M1" s="481"/>
      <c r="N1" s="12"/>
      <c r="O1" s="579" t="s">
        <v>202</v>
      </c>
      <c r="P1" s="579"/>
      <c r="Q1" s="579"/>
      <c r="R1" s="579"/>
      <c r="S1" s="579"/>
      <c r="T1" s="579"/>
      <c r="U1" s="579"/>
      <c r="V1" s="579"/>
      <c r="W1" s="579"/>
      <c r="X1" s="579"/>
    </row>
    <row r="2" spans="1:24" x14ac:dyDescent="0.25">
      <c r="A2" s="481" t="s">
        <v>203</v>
      </c>
      <c r="B2" s="481"/>
      <c r="C2" s="481"/>
      <c r="D2" s="481"/>
      <c r="E2" s="481"/>
      <c r="F2" s="481"/>
      <c r="G2" s="481"/>
      <c r="H2" s="481"/>
      <c r="I2" s="481"/>
      <c r="J2" s="481"/>
      <c r="K2" s="481"/>
      <c r="L2" s="481"/>
      <c r="M2" s="481"/>
      <c r="N2" s="12"/>
      <c r="O2" s="579" t="s">
        <v>203</v>
      </c>
      <c r="P2" s="579"/>
      <c r="Q2" s="579"/>
      <c r="R2" s="579"/>
      <c r="S2" s="579"/>
      <c r="T2" s="579"/>
      <c r="U2" s="579"/>
      <c r="V2" s="579"/>
      <c r="W2" s="579"/>
      <c r="X2" s="579"/>
    </row>
    <row r="3" spans="1:24" x14ac:dyDescent="0.25">
      <c r="A3" s="481" t="s">
        <v>191</v>
      </c>
      <c r="B3" s="481"/>
      <c r="C3" s="481"/>
      <c r="D3" s="481"/>
      <c r="E3" s="481"/>
      <c r="F3" s="481"/>
      <c r="G3" s="481"/>
      <c r="H3" s="481"/>
      <c r="I3" s="481"/>
      <c r="J3" s="481"/>
      <c r="K3" s="481"/>
      <c r="L3" s="481"/>
      <c r="M3" s="481"/>
      <c r="N3" s="12"/>
      <c r="O3" s="579" t="s">
        <v>191</v>
      </c>
      <c r="P3" s="579"/>
      <c r="Q3" s="579"/>
      <c r="R3" s="579"/>
      <c r="S3" s="579"/>
      <c r="T3" s="579"/>
      <c r="U3" s="579"/>
      <c r="V3" s="579"/>
      <c r="W3" s="579"/>
      <c r="X3" s="579"/>
    </row>
    <row r="4" spans="1:24" x14ac:dyDescent="0.25">
      <c r="O4" s="255"/>
      <c r="P4" s="255"/>
      <c r="Q4" s="255"/>
      <c r="R4" s="255"/>
      <c r="S4" s="255"/>
      <c r="T4" s="255"/>
      <c r="U4" s="255"/>
      <c r="V4" s="255"/>
      <c r="W4" s="255"/>
      <c r="X4" s="255"/>
    </row>
    <row r="5" spans="1:24" x14ac:dyDescent="0.25">
      <c r="A5" s="257"/>
      <c r="B5" s="257"/>
      <c r="C5" s="257"/>
      <c r="D5" s="257"/>
      <c r="E5" s="611" t="s">
        <v>192</v>
      </c>
      <c r="F5" s="611"/>
      <c r="G5" s="611"/>
      <c r="H5" s="611"/>
      <c r="I5" s="611"/>
      <c r="J5" s="611"/>
      <c r="K5" s="607" t="s">
        <v>30</v>
      </c>
      <c r="L5" s="607"/>
      <c r="M5" s="607"/>
      <c r="O5" s="257"/>
      <c r="P5" s="257"/>
      <c r="Q5" s="257"/>
      <c r="R5" s="257"/>
      <c r="S5" s="611" t="s">
        <v>69</v>
      </c>
      <c r="T5" s="611"/>
      <c r="U5" s="611"/>
      <c r="V5" s="607" t="s">
        <v>133</v>
      </c>
      <c r="W5" s="607"/>
      <c r="X5" s="607"/>
    </row>
    <row r="6" spans="1:24" x14ac:dyDescent="0.25">
      <c r="A6" s="604" t="s">
        <v>24</v>
      </c>
      <c r="B6" s="604"/>
      <c r="C6" s="604"/>
      <c r="D6" s="604"/>
      <c r="E6" s="608" t="s">
        <v>117</v>
      </c>
      <c r="F6" s="608"/>
      <c r="G6" s="609" t="s">
        <v>32</v>
      </c>
      <c r="H6" s="609"/>
      <c r="I6" s="609" t="s">
        <v>204</v>
      </c>
      <c r="J6" s="609"/>
      <c r="K6" s="284" t="s">
        <v>117</v>
      </c>
      <c r="L6" s="285" t="s">
        <v>32</v>
      </c>
      <c r="M6" s="285" t="s">
        <v>205</v>
      </c>
      <c r="N6" s="286"/>
      <c r="O6" s="610" t="s">
        <v>24</v>
      </c>
      <c r="P6" s="610"/>
      <c r="Q6" s="610"/>
      <c r="R6" s="610"/>
      <c r="S6" s="284" t="s">
        <v>117</v>
      </c>
      <c r="T6" s="285" t="s">
        <v>32</v>
      </c>
      <c r="U6" s="285" t="s">
        <v>204</v>
      </c>
      <c r="V6" s="284" t="s">
        <v>117</v>
      </c>
      <c r="W6" s="287" t="s">
        <v>32</v>
      </c>
      <c r="X6" s="285" t="s">
        <v>205</v>
      </c>
    </row>
    <row r="7" spans="1:24" ht="15" customHeight="1" x14ac:dyDescent="0.25">
      <c r="A7" s="583" t="s">
        <v>196</v>
      </c>
      <c r="B7" s="583"/>
      <c r="C7" s="583"/>
      <c r="D7" s="583"/>
      <c r="E7" s="612"/>
      <c r="F7" s="612"/>
      <c r="G7" s="3"/>
      <c r="H7" s="3"/>
      <c r="I7" s="3"/>
      <c r="J7" s="3"/>
      <c r="K7" s="3"/>
      <c r="L7" s="3"/>
      <c r="M7" s="3"/>
      <c r="O7" s="613" t="s">
        <v>196</v>
      </c>
      <c r="P7" s="613"/>
      <c r="Q7" s="613"/>
      <c r="R7" s="613"/>
      <c r="S7" s="288"/>
      <c r="T7" s="3"/>
      <c r="U7" s="3"/>
      <c r="V7" s="3"/>
      <c r="W7" s="289"/>
      <c r="X7" s="3"/>
    </row>
    <row r="8" spans="1:24" x14ac:dyDescent="0.25">
      <c r="A8" s="78">
        <v>0</v>
      </c>
      <c r="B8" s="261" t="s">
        <v>94</v>
      </c>
      <c r="C8" s="290">
        <v>5000</v>
      </c>
      <c r="D8" s="288"/>
      <c r="E8" s="291">
        <v>14936</v>
      </c>
      <c r="F8" s="292"/>
      <c r="G8" s="53" t="s">
        <v>319</v>
      </c>
      <c r="H8" s="40"/>
      <c r="I8" s="53" t="s">
        <v>319</v>
      </c>
      <c r="J8" s="3"/>
      <c r="K8" s="78">
        <v>53398.36</v>
      </c>
      <c r="L8" s="293">
        <v>26.492000000000001</v>
      </c>
      <c r="M8" s="78">
        <v>41.103000000000002</v>
      </c>
      <c r="O8" s="78">
        <v>0</v>
      </c>
      <c r="P8" s="262" t="s">
        <v>94</v>
      </c>
      <c r="Q8" s="290">
        <v>5000</v>
      </c>
      <c r="R8" s="294"/>
      <c r="S8" s="295">
        <v>16483.297999999999</v>
      </c>
      <c r="T8" s="78">
        <v>7.5549999999999997</v>
      </c>
      <c r="U8" s="78">
        <v>1.899</v>
      </c>
      <c r="V8" s="78">
        <v>242.31100000000001</v>
      </c>
      <c r="W8" s="293">
        <v>0.106</v>
      </c>
      <c r="X8" s="78">
        <v>2.5999999999999999E-2</v>
      </c>
    </row>
    <row r="9" spans="1:24" x14ac:dyDescent="0.25">
      <c r="A9" s="78">
        <v>5000</v>
      </c>
      <c r="B9" s="261" t="s">
        <v>94</v>
      </c>
      <c r="C9" s="290">
        <v>10000</v>
      </c>
      <c r="D9" s="288"/>
      <c r="E9" s="291">
        <v>31779</v>
      </c>
      <c r="F9" s="292"/>
      <c r="G9" s="53" t="s">
        <v>319</v>
      </c>
      <c r="H9" s="40"/>
      <c r="I9" s="53">
        <v>3072</v>
      </c>
      <c r="J9" s="3"/>
      <c r="K9" s="78">
        <v>236682.79</v>
      </c>
      <c r="L9" s="293">
        <v>11874.413</v>
      </c>
      <c r="M9" s="78">
        <v>25358.804</v>
      </c>
      <c r="O9" s="78">
        <v>5000</v>
      </c>
      <c r="P9" s="262" t="s">
        <v>94</v>
      </c>
      <c r="Q9" s="290">
        <v>10000</v>
      </c>
      <c r="R9" s="294"/>
      <c r="S9" s="295">
        <v>129190.508</v>
      </c>
      <c r="T9" s="78">
        <v>1633.691</v>
      </c>
      <c r="U9" s="78">
        <v>6949.2579999999998</v>
      </c>
      <c r="V9" s="78">
        <v>3128.5459999999998</v>
      </c>
      <c r="W9" s="293">
        <v>22.965</v>
      </c>
      <c r="X9" s="78">
        <v>102.815</v>
      </c>
    </row>
    <row r="10" spans="1:24" x14ac:dyDescent="0.25">
      <c r="A10" s="78">
        <v>10000</v>
      </c>
      <c r="B10" s="261" t="s">
        <v>94</v>
      </c>
      <c r="C10" s="290">
        <v>20000</v>
      </c>
      <c r="D10" s="288"/>
      <c r="E10" s="291">
        <v>51613</v>
      </c>
      <c r="F10" s="292"/>
      <c r="G10" s="53">
        <v>11072</v>
      </c>
      <c r="H10" s="40"/>
      <c r="I10" s="53">
        <v>11564</v>
      </c>
      <c r="J10" s="3"/>
      <c r="K10" s="78">
        <v>765338.53099999996</v>
      </c>
      <c r="L10" s="293">
        <v>170323.93900000001</v>
      </c>
      <c r="M10" s="78">
        <v>175204.872</v>
      </c>
      <c r="O10" s="78">
        <v>10000</v>
      </c>
      <c r="P10" s="262" t="s">
        <v>94</v>
      </c>
      <c r="Q10" s="290">
        <v>20000</v>
      </c>
      <c r="R10" s="294"/>
      <c r="S10" s="295">
        <v>551630.55099999998</v>
      </c>
      <c r="T10" s="78">
        <v>66721.453999999998</v>
      </c>
      <c r="U10" s="78">
        <v>98737.574999999997</v>
      </c>
      <c r="V10" s="78">
        <v>23521.046999999999</v>
      </c>
      <c r="W10" s="293">
        <v>1396.357</v>
      </c>
      <c r="X10" s="78">
        <v>2975.3319999999999</v>
      </c>
    </row>
    <row r="11" spans="1:24" x14ac:dyDescent="0.25">
      <c r="A11" s="78">
        <v>20000</v>
      </c>
      <c r="B11" s="261" t="s">
        <v>94</v>
      </c>
      <c r="C11" s="290">
        <v>30000</v>
      </c>
      <c r="D11" s="288"/>
      <c r="E11" s="291">
        <v>44598</v>
      </c>
      <c r="F11" s="292"/>
      <c r="G11" s="53">
        <v>13980</v>
      </c>
      <c r="H11" s="39"/>
      <c r="I11" s="53">
        <v>13336</v>
      </c>
      <c r="J11" s="289"/>
      <c r="K11" s="78">
        <v>1107812.2790000001</v>
      </c>
      <c r="L11" s="293">
        <v>351414.35399999999</v>
      </c>
      <c r="M11" s="78">
        <v>334204.14899999998</v>
      </c>
      <c r="O11" s="78">
        <v>20000</v>
      </c>
      <c r="P11" s="262" t="s">
        <v>94</v>
      </c>
      <c r="Q11" s="290">
        <v>30000</v>
      </c>
      <c r="R11" s="294"/>
      <c r="S11" s="295">
        <v>893375.78200000001</v>
      </c>
      <c r="T11" s="78">
        <v>197041.454</v>
      </c>
      <c r="U11" s="78">
        <v>239321.78899999999</v>
      </c>
      <c r="V11" s="78">
        <v>48048.186999999998</v>
      </c>
      <c r="W11" s="293">
        <v>6852.35</v>
      </c>
      <c r="X11" s="78">
        <v>10594.942999999999</v>
      </c>
    </row>
    <row r="12" spans="1:24" x14ac:dyDescent="0.25">
      <c r="A12" s="78">
        <v>30000</v>
      </c>
      <c r="B12" s="261" t="s">
        <v>94</v>
      </c>
      <c r="C12" s="290">
        <v>40000</v>
      </c>
      <c r="D12" s="288"/>
      <c r="E12" s="291">
        <v>36011</v>
      </c>
      <c r="F12" s="292"/>
      <c r="G12" s="53">
        <v>14721</v>
      </c>
      <c r="H12" s="39"/>
      <c r="I12" s="53">
        <v>11850</v>
      </c>
      <c r="J12" s="289"/>
      <c r="K12" s="78">
        <v>1252707.534</v>
      </c>
      <c r="L12" s="293">
        <v>515904.19300000003</v>
      </c>
      <c r="M12" s="78">
        <v>411805.42300000001</v>
      </c>
      <c r="O12" s="78">
        <v>30000</v>
      </c>
      <c r="P12" s="262" t="s">
        <v>94</v>
      </c>
      <c r="Q12" s="290">
        <v>40000</v>
      </c>
      <c r="R12" s="294"/>
      <c r="S12" s="295">
        <v>1043997.827</v>
      </c>
      <c r="T12" s="78">
        <v>332859.96100000001</v>
      </c>
      <c r="U12" s="78">
        <v>318352.96899999998</v>
      </c>
      <c r="V12" s="78">
        <v>62597.34</v>
      </c>
      <c r="W12" s="293">
        <v>14573.213</v>
      </c>
      <c r="X12" s="78">
        <v>16432.808000000001</v>
      </c>
    </row>
    <row r="13" spans="1:24" x14ac:dyDescent="0.25">
      <c r="A13" s="78">
        <v>40000</v>
      </c>
      <c r="B13" s="261" t="s">
        <v>94</v>
      </c>
      <c r="C13" s="290">
        <v>50000</v>
      </c>
      <c r="D13" s="288"/>
      <c r="E13" s="291">
        <v>27030</v>
      </c>
      <c r="F13" s="292"/>
      <c r="G13" s="53">
        <v>14517</v>
      </c>
      <c r="H13" s="39"/>
      <c r="I13" s="53">
        <v>7927</v>
      </c>
      <c r="J13" s="289"/>
      <c r="K13" s="78">
        <v>1208457.838</v>
      </c>
      <c r="L13" s="293">
        <v>652033.495</v>
      </c>
      <c r="M13" s="78">
        <v>353449.13099999999</v>
      </c>
      <c r="O13" s="78">
        <v>40000</v>
      </c>
      <c r="P13" s="262" t="s">
        <v>94</v>
      </c>
      <c r="Q13" s="290">
        <v>50000</v>
      </c>
      <c r="R13" s="294"/>
      <c r="S13" s="295">
        <v>1014889.378</v>
      </c>
      <c r="T13" s="78">
        <v>451785.53899999999</v>
      </c>
      <c r="U13" s="78">
        <v>280401.527</v>
      </c>
      <c r="V13" s="78">
        <v>64701.983</v>
      </c>
      <c r="W13" s="293">
        <v>22372.27</v>
      </c>
      <c r="X13" s="78">
        <v>15817.514999999999</v>
      </c>
    </row>
    <row r="14" spans="1:24" x14ac:dyDescent="0.25">
      <c r="A14" s="78">
        <v>50000</v>
      </c>
      <c r="B14" s="261" t="s">
        <v>94</v>
      </c>
      <c r="C14" s="290">
        <v>75000</v>
      </c>
      <c r="D14" s="288"/>
      <c r="E14" s="291">
        <v>34045</v>
      </c>
      <c r="F14" s="292"/>
      <c r="G14" s="53">
        <v>33229</v>
      </c>
      <c r="H14" s="39"/>
      <c r="I14" s="53">
        <v>9214</v>
      </c>
      <c r="J14" s="289"/>
      <c r="K14" s="78">
        <v>2054589.2069999999</v>
      </c>
      <c r="L14" s="293">
        <v>2070102.737</v>
      </c>
      <c r="M14" s="78">
        <v>556993.62600000005</v>
      </c>
      <c r="O14" s="78">
        <v>50000</v>
      </c>
      <c r="P14" s="262" t="s">
        <v>94</v>
      </c>
      <c r="Q14" s="290">
        <v>75000</v>
      </c>
      <c r="R14" s="294"/>
      <c r="S14" s="295">
        <v>1713280.5859999999</v>
      </c>
      <c r="T14" s="78">
        <v>1538427.6229999999</v>
      </c>
      <c r="U14" s="78">
        <v>445148.14799999999</v>
      </c>
      <c r="V14" s="78">
        <v>116151.1</v>
      </c>
      <c r="W14" s="293">
        <v>86719.339000000007</v>
      </c>
      <c r="X14" s="78">
        <v>27386.864000000001</v>
      </c>
    </row>
    <row r="15" spans="1:24" x14ac:dyDescent="0.25">
      <c r="A15" s="78">
        <v>75000</v>
      </c>
      <c r="B15" s="261" t="s">
        <v>94</v>
      </c>
      <c r="C15" s="290">
        <v>100000</v>
      </c>
      <c r="D15" s="288"/>
      <c r="E15" s="291">
        <v>13976</v>
      </c>
      <c r="F15" s="292"/>
      <c r="G15" s="53">
        <v>29838</v>
      </c>
      <c r="H15" s="39"/>
      <c r="I15" s="53">
        <v>4019</v>
      </c>
      <c r="J15" s="289"/>
      <c r="K15" s="78">
        <v>1200161.138</v>
      </c>
      <c r="L15" s="293">
        <v>2597314.9330000002</v>
      </c>
      <c r="M15" s="78">
        <v>344878.38400000002</v>
      </c>
      <c r="O15" s="78">
        <v>75000</v>
      </c>
      <c r="P15" s="262" t="s">
        <v>94</v>
      </c>
      <c r="Q15" s="290">
        <v>100000</v>
      </c>
      <c r="R15" s="294"/>
      <c r="S15" s="295">
        <v>996562.16200000001</v>
      </c>
      <c r="T15" s="78">
        <v>2005864.8689999999</v>
      </c>
      <c r="U15" s="78">
        <v>275338.299</v>
      </c>
      <c r="V15" s="78">
        <v>71606.400999999998</v>
      </c>
      <c r="W15" s="293">
        <v>124649.63400000001</v>
      </c>
      <c r="X15" s="78">
        <v>18290.329000000002</v>
      </c>
    </row>
    <row r="16" spans="1:24" x14ac:dyDescent="0.25">
      <c r="A16" s="78">
        <v>100000</v>
      </c>
      <c r="B16" s="261" t="s">
        <v>94</v>
      </c>
      <c r="C16" s="290">
        <v>150000</v>
      </c>
      <c r="D16" s="288"/>
      <c r="E16" s="291">
        <v>8374</v>
      </c>
      <c r="F16" s="292"/>
      <c r="G16" s="53">
        <v>37864</v>
      </c>
      <c r="H16" s="39"/>
      <c r="I16" s="53">
        <v>2364</v>
      </c>
      <c r="J16" s="289"/>
      <c r="K16" s="78">
        <v>986185.71100000001</v>
      </c>
      <c r="L16" s="293">
        <v>4611145.2539999997</v>
      </c>
      <c r="M16" s="78">
        <v>278385.08799999999</v>
      </c>
      <c r="O16" s="78">
        <v>100000</v>
      </c>
      <c r="P16" s="262" t="s">
        <v>94</v>
      </c>
      <c r="Q16" s="290">
        <v>150000</v>
      </c>
      <c r="R16" s="294"/>
      <c r="S16" s="295">
        <v>871415.201</v>
      </c>
      <c r="T16" s="78">
        <v>3624269.8119999999</v>
      </c>
      <c r="U16" s="78">
        <v>222093.12</v>
      </c>
      <c r="V16" s="78">
        <v>65257.569000000003</v>
      </c>
      <c r="W16" s="293">
        <v>243083.48</v>
      </c>
      <c r="X16" s="78">
        <v>15641.074000000001</v>
      </c>
    </row>
    <row r="17" spans="1:24" x14ac:dyDescent="0.25">
      <c r="A17" s="78">
        <v>150000</v>
      </c>
      <c r="B17" s="261" t="s">
        <v>94</v>
      </c>
      <c r="C17" s="290">
        <v>200000</v>
      </c>
      <c r="D17" s="288"/>
      <c r="E17" s="291">
        <v>1945</v>
      </c>
      <c r="F17" s="292"/>
      <c r="G17" s="53">
        <v>15736</v>
      </c>
      <c r="H17" s="39"/>
      <c r="I17" s="53">
        <v>461</v>
      </c>
      <c r="J17" s="289"/>
      <c r="K17" s="78">
        <v>332144.46799999999</v>
      </c>
      <c r="L17" s="293">
        <v>2691551.94</v>
      </c>
      <c r="M17" s="78">
        <v>77915.751999999993</v>
      </c>
      <c r="O17" s="78">
        <v>150000</v>
      </c>
      <c r="P17" s="262" t="s">
        <v>94</v>
      </c>
      <c r="Q17" s="290">
        <v>200000</v>
      </c>
      <c r="R17" s="294"/>
      <c r="S17" s="295">
        <v>303402.86</v>
      </c>
      <c r="T17" s="78">
        <v>2171231.7209999999</v>
      </c>
      <c r="U17" s="78">
        <v>68128.481</v>
      </c>
      <c r="V17" s="78">
        <v>23399.437000000002</v>
      </c>
      <c r="W17" s="293">
        <v>155118.21</v>
      </c>
      <c r="X17" s="78">
        <v>5074.75</v>
      </c>
    </row>
    <row r="18" spans="1:24" x14ac:dyDescent="0.25">
      <c r="A18" s="78">
        <v>200000</v>
      </c>
      <c r="B18" s="261" t="s">
        <v>94</v>
      </c>
      <c r="C18" s="290">
        <v>300000</v>
      </c>
      <c r="D18" s="288"/>
      <c r="E18" s="291">
        <v>1353</v>
      </c>
      <c r="F18" s="292"/>
      <c r="G18" s="53">
        <v>8798</v>
      </c>
      <c r="H18" s="39"/>
      <c r="I18" s="53">
        <v>303</v>
      </c>
      <c r="J18" s="289"/>
      <c r="K18" s="78">
        <v>322735.89</v>
      </c>
      <c r="L18" s="293">
        <v>2090264.777</v>
      </c>
      <c r="M18" s="78">
        <v>72460.994000000006</v>
      </c>
      <c r="O18" s="78">
        <v>200000</v>
      </c>
      <c r="P18" s="262" t="s">
        <v>94</v>
      </c>
      <c r="Q18" s="290">
        <v>300000</v>
      </c>
      <c r="R18" s="294"/>
      <c r="S18" s="295">
        <v>300658.21600000001</v>
      </c>
      <c r="T18" s="78">
        <v>1866375.6680000001</v>
      </c>
      <c r="U18" s="78">
        <v>66550.615999999995</v>
      </c>
      <c r="V18" s="78">
        <v>24695.912</v>
      </c>
      <c r="W18" s="293">
        <v>139796.97200000001</v>
      </c>
      <c r="X18" s="78">
        <v>5102.3829999999998</v>
      </c>
    </row>
    <row r="19" spans="1:24" x14ac:dyDescent="0.25">
      <c r="A19" s="78">
        <v>300000</v>
      </c>
      <c r="B19" s="261" t="s">
        <v>95</v>
      </c>
      <c r="C19" s="296" t="s">
        <v>96</v>
      </c>
      <c r="D19" s="288"/>
      <c r="E19" s="291">
        <v>1240</v>
      </c>
      <c r="F19" s="292"/>
      <c r="G19" s="53">
        <v>6314</v>
      </c>
      <c r="H19" s="39"/>
      <c r="I19" s="53" t="s">
        <v>319</v>
      </c>
      <c r="J19" s="289"/>
      <c r="K19" s="78">
        <v>1013164.144</v>
      </c>
      <c r="L19" s="293">
        <v>5461567.4979999997</v>
      </c>
      <c r="M19" s="78">
        <v>148140.92199999999</v>
      </c>
      <c r="O19" s="78">
        <v>300000</v>
      </c>
      <c r="P19" s="262" t="s">
        <v>95</v>
      </c>
      <c r="Q19" s="296" t="s">
        <v>96</v>
      </c>
      <c r="R19" s="294"/>
      <c r="S19" s="295">
        <v>933556.84299999999</v>
      </c>
      <c r="T19" s="78">
        <v>4949861.9139999999</v>
      </c>
      <c r="U19" s="78">
        <v>141529.685</v>
      </c>
      <c r="V19" s="78">
        <v>86404.444000000003</v>
      </c>
      <c r="W19" s="293">
        <v>422371.66200000001</v>
      </c>
      <c r="X19" s="78">
        <v>12935.536</v>
      </c>
    </row>
    <row r="20" spans="1:24" x14ac:dyDescent="0.25">
      <c r="A20" s="614" t="s">
        <v>99</v>
      </c>
      <c r="B20" s="614"/>
      <c r="C20" s="614"/>
      <c r="D20" s="614"/>
      <c r="E20" s="291">
        <v>266900</v>
      </c>
      <c r="F20" s="292"/>
      <c r="G20" s="53">
        <v>187418</v>
      </c>
      <c r="H20" s="40"/>
      <c r="I20" s="53">
        <v>64339</v>
      </c>
      <c r="J20" s="3"/>
      <c r="K20" s="293">
        <v>10533377.890000001</v>
      </c>
      <c r="L20" s="78">
        <v>21223524.024999999</v>
      </c>
      <c r="M20" s="78">
        <v>2778838.2479999997</v>
      </c>
      <c r="N20" s="297"/>
      <c r="O20" s="615" t="s">
        <v>99</v>
      </c>
      <c r="P20" s="615"/>
      <c r="Q20" s="615"/>
      <c r="R20" s="615"/>
      <c r="S20" s="295">
        <v>8768443.2120000012</v>
      </c>
      <c r="T20" s="78">
        <v>17206081.261</v>
      </c>
      <c r="U20" s="78">
        <v>2162553.3659999999</v>
      </c>
      <c r="V20" s="78">
        <v>589754.277</v>
      </c>
      <c r="W20" s="78">
        <v>1216956.558</v>
      </c>
      <c r="X20" s="78">
        <v>130354.375</v>
      </c>
    </row>
    <row r="21" spans="1:24" ht="7.5" customHeight="1" x14ac:dyDescent="0.25">
      <c r="A21" s="478"/>
      <c r="B21" s="478"/>
      <c r="C21" s="478"/>
      <c r="D21" s="478"/>
      <c r="E21" s="291"/>
      <c r="F21" s="292"/>
      <c r="G21" s="53"/>
      <c r="H21" s="40"/>
      <c r="I21" s="53"/>
      <c r="J21" s="3"/>
      <c r="K21" s="293"/>
      <c r="L21" s="78"/>
      <c r="M21" s="78"/>
      <c r="N21" s="297"/>
      <c r="O21" s="580"/>
      <c r="P21" s="580"/>
      <c r="Q21" s="580"/>
      <c r="R21" s="580"/>
      <c r="S21" s="298"/>
      <c r="T21" s="283"/>
      <c r="U21" s="283"/>
      <c r="V21" s="283"/>
      <c r="W21" s="283"/>
      <c r="X21" s="283"/>
    </row>
    <row r="22" spans="1:24" ht="15" customHeight="1" x14ac:dyDescent="0.25">
      <c r="A22" s="578" t="s">
        <v>198</v>
      </c>
      <c r="B22" s="578"/>
      <c r="C22" s="578"/>
      <c r="D22" s="578"/>
      <c r="E22" s="299"/>
      <c r="F22" s="288"/>
      <c r="G22" s="300"/>
      <c r="H22" s="3"/>
      <c r="I22" s="300"/>
      <c r="J22" s="3"/>
      <c r="K22" s="78"/>
      <c r="L22" s="78"/>
      <c r="M22" s="78"/>
      <c r="N22" s="297"/>
      <c r="O22" s="616" t="s">
        <v>198</v>
      </c>
      <c r="P22" s="616"/>
      <c r="Q22" s="616"/>
      <c r="R22" s="616"/>
      <c r="S22" s="575" t="s">
        <v>71</v>
      </c>
      <c r="T22" s="575"/>
      <c r="U22" s="575"/>
      <c r="V22" s="575" t="s">
        <v>71</v>
      </c>
      <c r="W22" s="575"/>
      <c r="X22" s="575"/>
    </row>
    <row r="23" spans="1:24" x14ac:dyDescent="0.25">
      <c r="A23" s="3"/>
      <c r="B23" s="262" t="s">
        <v>68</v>
      </c>
      <c r="C23" s="288"/>
      <c r="D23" s="288"/>
      <c r="E23" s="291">
        <v>7547</v>
      </c>
      <c r="F23" s="301"/>
      <c r="G23" s="53">
        <v>5105</v>
      </c>
      <c r="H23" s="40"/>
      <c r="I23" s="53">
        <v>451</v>
      </c>
      <c r="J23" s="3"/>
      <c r="K23" s="78">
        <v>-266257.43099999998</v>
      </c>
      <c r="L23" s="293">
        <v>-574550.86699999997</v>
      </c>
      <c r="M23" s="78">
        <v>-95094.907999999996</v>
      </c>
      <c r="O23" s="3"/>
      <c r="P23" s="262" t="s">
        <v>68</v>
      </c>
      <c r="Q23" s="288"/>
      <c r="R23" s="294"/>
      <c r="S23" s="575"/>
      <c r="T23" s="575"/>
      <c r="U23" s="575"/>
      <c r="V23" s="575"/>
      <c r="W23" s="575"/>
      <c r="X23" s="575"/>
    </row>
    <row r="24" spans="1:24" x14ac:dyDescent="0.25">
      <c r="A24" s="78">
        <v>0</v>
      </c>
      <c r="B24" s="262" t="s">
        <v>94</v>
      </c>
      <c r="C24" s="302">
        <v>5000</v>
      </c>
      <c r="D24" s="288"/>
      <c r="E24" s="291">
        <v>51667</v>
      </c>
      <c r="F24" s="301"/>
      <c r="G24" s="53">
        <v>15542</v>
      </c>
      <c r="H24" s="40"/>
      <c r="I24" s="53">
        <v>3227</v>
      </c>
      <c r="J24" s="3"/>
      <c r="K24" s="78">
        <v>51792.381000000001</v>
      </c>
      <c r="L24" s="293">
        <v>20861.088</v>
      </c>
      <c r="M24" s="78">
        <v>6250.3459999999995</v>
      </c>
      <c r="O24" s="78">
        <v>0</v>
      </c>
      <c r="P24" s="262" t="s">
        <v>94</v>
      </c>
      <c r="Q24" s="302">
        <v>5000</v>
      </c>
      <c r="R24" s="294"/>
      <c r="S24" s="575"/>
      <c r="T24" s="575"/>
      <c r="U24" s="575"/>
      <c r="V24" s="575"/>
      <c r="W24" s="575"/>
      <c r="X24" s="575"/>
    </row>
    <row r="25" spans="1:24" x14ac:dyDescent="0.25">
      <c r="A25" s="78">
        <v>5000</v>
      </c>
      <c r="B25" s="262" t="s">
        <v>94</v>
      </c>
      <c r="C25" s="302">
        <v>10000</v>
      </c>
      <c r="D25" s="288"/>
      <c r="E25" s="291">
        <v>3891</v>
      </c>
      <c r="F25" s="301"/>
      <c r="G25" s="53">
        <v>6133</v>
      </c>
      <c r="H25" s="40"/>
      <c r="I25" s="53">
        <v>1038</v>
      </c>
      <c r="J25" s="3"/>
      <c r="K25" s="78">
        <v>27646.815999999999</v>
      </c>
      <c r="L25" s="293">
        <v>44051.917000000001</v>
      </c>
      <c r="M25" s="78">
        <v>6791.558</v>
      </c>
      <c r="O25" s="78">
        <v>5000</v>
      </c>
      <c r="P25" s="262" t="s">
        <v>94</v>
      </c>
      <c r="Q25" s="302">
        <v>10000</v>
      </c>
      <c r="R25" s="294"/>
      <c r="S25" s="575"/>
      <c r="T25" s="575"/>
      <c r="U25" s="575"/>
      <c r="V25" s="575"/>
      <c r="W25" s="575"/>
      <c r="X25" s="575"/>
    </row>
    <row r="26" spans="1:24" x14ac:dyDescent="0.25">
      <c r="A26" s="78">
        <v>10000</v>
      </c>
      <c r="B26" s="262" t="s">
        <v>95</v>
      </c>
      <c r="C26" s="296" t="s">
        <v>96</v>
      </c>
      <c r="D26" s="288"/>
      <c r="E26" s="291">
        <v>3762</v>
      </c>
      <c r="F26" s="301"/>
      <c r="G26" s="53">
        <v>7251</v>
      </c>
      <c r="H26" s="40"/>
      <c r="I26" s="53">
        <v>494</v>
      </c>
      <c r="J26" s="3"/>
      <c r="K26" s="78">
        <v>78811.572</v>
      </c>
      <c r="L26" s="293">
        <v>159715.14600000001</v>
      </c>
      <c r="M26" s="78">
        <v>11188.544</v>
      </c>
      <c r="O26" s="78">
        <v>10000</v>
      </c>
      <c r="P26" s="262" t="s">
        <v>95</v>
      </c>
      <c r="Q26" s="296" t="s">
        <v>96</v>
      </c>
      <c r="R26" s="294"/>
      <c r="S26" s="575"/>
      <c r="T26" s="575"/>
      <c r="U26" s="575"/>
      <c r="V26" s="575"/>
      <c r="W26" s="575"/>
      <c r="X26" s="575"/>
    </row>
    <row r="27" spans="1:24" x14ac:dyDescent="0.25">
      <c r="A27" s="617" t="s">
        <v>206</v>
      </c>
      <c r="B27" s="617"/>
      <c r="C27" s="617"/>
      <c r="D27" s="617"/>
      <c r="E27" s="291">
        <v>66867</v>
      </c>
      <c r="F27" s="301"/>
      <c r="G27" s="53">
        <v>34031</v>
      </c>
      <c r="H27" s="40"/>
      <c r="I27" s="53">
        <v>5210</v>
      </c>
      <c r="J27" s="3"/>
      <c r="K27" s="293">
        <v>-108006.662</v>
      </c>
      <c r="L27" s="293">
        <v>-349922.71599999996</v>
      </c>
      <c r="M27" s="293">
        <v>-70864.459999999992</v>
      </c>
      <c r="O27" s="615" t="s">
        <v>101</v>
      </c>
      <c r="P27" s="615"/>
      <c r="Q27" s="615"/>
      <c r="R27" s="615"/>
      <c r="S27" s="575"/>
      <c r="T27" s="575"/>
      <c r="U27" s="575"/>
      <c r="V27" s="575"/>
      <c r="W27" s="575"/>
      <c r="X27" s="575"/>
    </row>
    <row r="28" spans="1:24" ht="11.25" customHeight="1" x14ac:dyDescent="0.25">
      <c r="A28" s="478"/>
      <c r="B28" s="478"/>
      <c r="C28" s="478"/>
      <c r="D28" s="478"/>
      <c r="E28" s="291"/>
      <c r="F28" s="301"/>
      <c r="G28" s="53"/>
      <c r="H28" s="40"/>
      <c r="I28" s="53"/>
      <c r="J28" s="3"/>
      <c r="K28" s="293"/>
      <c r="L28" s="293"/>
      <c r="M28" s="293"/>
      <c r="O28" s="580"/>
      <c r="P28" s="580"/>
      <c r="Q28" s="580"/>
      <c r="R28" s="580"/>
      <c r="S28" s="261"/>
      <c r="T28" s="261"/>
      <c r="U28" s="261"/>
      <c r="V28" s="261"/>
      <c r="W28" s="261"/>
      <c r="X28" s="261"/>
    </row>
    <row r="29" spans="1:24" ht="18" customHeight="1" x14ac:dyDescent="0.25">
      <c r="A29" s="619" t="s">
        <v>200</v>
      </c>
      <c r="B29" s="619"/>
      <c r="C29" s="619"/>
      <c r="D29" s="619"/>
      <c r="E29" s="303">
        <v>333767</v>
      </c>
      <c r="F29" s="303"/>
      <c r="G29" s="303">
        <v>221449</v>
      </c>
      <c r="H29" s="303"/>
      <c r="I29" s="303">
        <v>69549</v>
      </c>
      <c r="J29" s="304"/>
      <c r="K29" s="305">
        <v>10425371.228</v>
      </c>
      <c r="L29" s="305">
        <v>20873601.309</v>
      </c>
      <c r="M29" s="305">
        <v>2707973.7879999997</v>
      </c>
      <c r="O29" s="620" t="s">
        <v>200</v>
      </c>
      <c r="P29" s="620"/>
      <c r="Q29" s="620"/>
      <c r="R29" s="620"/>
      <c r="S29" s="306">
        <v>8768443.2120000012</v>
      </c>
      <c r="T29" s="306">
        <v>17206081.261</v>
      </c>
      <c r="U29" s="306">
        <v>2162553.3659999999</v>
      </c>
      <c r="V29" s="306">
        <v>589754.277</v>
      </c>
      <c r="W29" s="306">
        <v>1216956.558</v>
      </c>
      <c r="X29" s="306">
        <v>130354.375</v>
      </c>
    </row>
    <row r="30" spans="1:24" ht="18" customHeight="1" x14ac:dyDescent="0.25">
      <c r="A30" s="621" t="s">
        <v>207</v>
      </c>
      <c r="B30" s="621"/>
      <c r="C30" s="621"/>
      <c r="D30" s="621"/>
      <c r="E30" s="303">
        <v>44685</v>
      </c>
      <c r="F30" s="303"/>
      <c r="G30" s="303">
        <v>43786</v>
      </c>
      <c r="H30" s="303"/>
      <c r="I30" s="303">
        <v>3830</v>
      </c>
      <c r="J30" s="304"/>
      <c r="K30" s="305">
        <v>678467.75699999998</v>
      </c>
      <c r="L30" s="305">
        <v>522477.00900000002</v>
      </c>
      <c r="M30" s="305">
        <v>60396.144999999997</v>
      </c>
      <c r="O30" s="620" t="s">
        <v>207</v>
      </c>
      <c r="P30" s="620"/>
      <c r="Q30" s="620"/>
      <c r="R30" s="620"/>
      <c r="S30" s="306">
        <v>834258.18500000006</v>
      </c>
      <c r="T30" s="306">
        <v>1120036.834</v>
      </c>
      <c r="U30" s="306">
        <v>69815.316000000006</v>
      </c>
      <c r="V30" s="306">
        <v>57751.697999999997</v>
      </c>
      <c r="W30" s="306">
        <v>74815.019</v>
      </c>
      <c r="X30" s="306">
        <v>4634.2349999999997</v>
      </c>
    </row>
    <row r="31" spans="1:24" ht="18" customHeight="1" x14ac:dyDescent="0.25">
      <c r="A31" s="610" t="s">
        <v>102</v>
      </c>
      <c r="B31" s="610"/>
      <c r="C31" s="610"/>
      <c r="D31" s="610"/>
      <c r="E31" s="307">
        <v>378452</v>
      </c>
      <c r="F31" s="307"/>
      <c r="G31" s="307">
        <v>265235</v>
      </c>
      <c r="H31" s="307"/>
      <c r="I31" s="307">
        <v>73379</v>
      </c>
      <c r="J31" s="308"/>
      <c r="K31" s="309">
        <v>11103838.984999999</v>
      </c>
      <c r="L31" s="309">
        <v>21396078.318</v>
      </c>
      <c r="M31" s="309">
        <v>2768369.9329999997</v>
      </c>
      <c r="O31" s="618" t="s">
        <v>102</v>
      </c>
      <c r="P31" s="618"/>
      <c r="Q31" s="618"/>
      <c r="R31" s="618"/>
      <c r="S31" s="282">
        <v>9602701.3970000017</v>
      </c>
      <c r="T31" s="282">
        <v>18326118.094999999</v>
      </c>
      <c r="U31" s="282">
        <v>2232368.682</v>
      </c>
      <c r="V31" s="282">
        <v>647505.97499999998</v>
      </c>
      <c r="W31" s="282">
        <v>1291771.577</v>
      </c>
      <c r="X31" s="282">
        <v>134988.60999999999</v>
      </c>
    </row>
    <row r="32" spans="1:24" x14ac:dyDescent="0.25">
      <c r="A32" s="310" t="s">
        <v>62</v>
      </c>
      <c r="D32" s="3"/>
      <c r="E32" s="255"/>
      <c r="F32" s="255"/>
      <c r="G32" s="255"/>
      <c r="H32" s="255"/>
      <c r="I32" s="255"/>
      <c r="J32" s="255"/>
      <c r="K32" s="255"/>
      <c r="O32" s="310" t="s">
        <v>62</v>
      </c>
      <c r="P32" s="255"/>
      <c r="Q32" s="255"/>
      <c r="R32" s="3"/>
      <c r="S32" s="255"/>
      <c r="T32" s="255"/>
      <c r="U32" s="255"/>
      <c r="V32" s="255"/>
      <c r="W32" s="255"/>
      <c r="X32" s="255"/>
    </row>
    <row r="33" spans="1:24" x14ac:dyDescent="0.25">
      <c r="A33" s="311" t="s">
        <v>208</v>
      </c>
      <c r="D33" s="312"/>
      <c r="E33" s="255"/>
      <c r="F33" s="255"/>
      <c r="G33" s="255"/>
      <c r="H33" s="255"/>
      <c r="I33" s="255"/>
      <c r="J33" s="255"/>
      <c r="K33" s="255"/>
      <c r="L33" s="255"/>
      <c r="M33" s="255"/>
      <c r="O33" s="311" t="s">
        <v>208</v>
      </c>
      <c r="P33" s="255"/>
      <c r="Q33" s="255"/>
      <c r="R33" s="312"/>
      <c r="S33" s="255"/>
      <c r="T33" s="255"/>
      <c r="W33" s="255"/>
      <c r="X33" s="255"/>
    </row>
    <row r="34" spans="1:24" x14ac:dyDescent="0.25">
      <c r="A34" s="311" t="s">
        <v>209</v>
      </c>
      <c r="D34" s="312"/>
      <c r="E34" s="255"/>
      <c r="F34" s="255"/>
      <c r="G34" s="255"/>
      <c r="H34" s="255"/>
      <c r="I34" s="255"/>
      <c r="J34" s="255"/>
      <c r="K34" s="255"/>
      <c r="O34" s="311" t="s">
        <v>209</v>
      </c>
      <c r="P34" s="255"/>
      <c r="Q34" s="255"/>
      <c r="R34" s="312"/>
      <c r="S34" s="255"/>
      <c r="T34" s="255"/>
      <c r="U34" s="255"/>
      <c r="V34" s="255"/>
      <c r="W34" s="255"/>
      <c r="X34" s="255"/>
    </row>
    <row r="35" spans="1:24" x14ac:dyDescent="0.25">
      <c r="A35" s="311" t="s">
        <v>320</v>
      </c>
      <c r="B35" s="311"/>
      <c r="C35" s="311"/>
      <c r="D35" s="311"/>
      <c r="E35" s="311"/>
      <c r="F35" s="311"/>
      <c r="G35" s="311"/>
      <c r="H35" s="311"/>
      <c r="I35" s="311"/>
      <c r="J35" s="311"/>
      <c r="K35" s="311"/>
      <c r="L35" s="311"/>
      <c r="M35" s="311"/>
      <c r="N35" s="311"/>
      <c r="Q35" s="312"/>
      <c r="R35" s="312"/>
      <c r="S35" s="255"/>
      <c r="T35" s="255"/>
      <c r="U35" s="255"/>
      <c r="V35" s="255"/>
    </row>
    <row r="36" spans="1:24" x14ac:dyDescent="0.25">
      <c r="G36" s="313"/>
    </row>
    <row r="37" spans="1:24" x14ac:dyDescent="0.25">
      <c r="E37" s="313"/>
    </row>
    <row r="39" spans="1:24" x14ac:dyDescent="0.25">
      <c r="Q39" s="314"/>
      <c r="R39" s="314"/>
      <c r="S39" s="314"/>
      <c r="T39" s="314"/>
      <c r="U39" s="314"/>
      <c r="V39" s="314"/>
      <c r="W39" s="314"/>
      <c r="X39" s="314"/>
    </row>
  </sheetData>
  <mergeCells count="36">
    <mergeCell ref="A31:D31"/>
    <mergeCell ref="O31:R31"/>
    <mergeCell ref="A28:D28"/>
    <mergeCell ref="O28:R28"/>
    <mergeCell ref="A29:D29"/>
    <mergeCell ref="O29:R29"/>
    <mergeCell ref="A30:D30"/>
    <mergeCell ref="O30:R30"/>
    <mergeCell ref="A22:D22"/>
    <mergeCell ref="O22:R22"/>
    <mergeCell ref="S22:U27"/>
    <mergeCell ref="V22:X27"/>
    <mergeCell ref="A27:D27"/>
    <mergeCell ref="O27:R27"/>
    <mergeCell ref="A21:D21"/>
    <mergeCell ref="O21:R21"/>
    <mergeCell ref="E5:J5"/>
    <mergeCell ref="K5:M5"/>
    <mergeCell ref="S5:U5"/>
    <mergeCell ref="A7:D7"/>
    <mergeCell ref="E7:F7"/>
    <mergeCell ref="O7:R7"/>
    <mergeCell ref="A20:D20"/>
    <mergeCell ref="O20:R20"/>
    <mergeCell ref="V5:X5"/>
    <mergeCell ref="A6:D6"/>
    <mergeCell ref="E6:F6"/>
    <mergeCell ref="G6:H6"/>
    <mergeCell ref="I6:J6"/>
    <mergeCell ref="O6:R6"/>
    <mergeCell ref="A1:M1"/>
    <mergeCell ref="O1:X1"/>
    <mergeCell ref="A2:M2"/>
    <mergeCell ref="O2:X2"/>
    <mergeCell ref="A3:M3"/>
    <mergeCell ref="O3:X3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M44"/>
  <sheetViews>
    <sheetView workbookViewId="0">
      <selection activeCell="P32" sqref="P32"/>
    </sheetView>
  </sheetViews>
  <sheetFormatPr defaultRowHeight="15" x14ac:dyDescent="0.25"/>
  <cols>
    <col min="1" max="1" width="10.7109375" style="256" customWidth="1"/>
    <col min="2" max="2" width="6.7109375" style="256" customWidth="1"/>
    <col min="3" max="3" width="10.5703125" style="256" customWidth="1"/>
    <col min="4" max="4" width="3.28515625" style="256" customWidth="1"/>
    <col min="5" max="5" width="9.5703125" style="256" customWidth="1"/>
    <col min="6" max="6" width="1.42578125" style="256" customWidth="1"/>
    <col min="7" max="7" width="18.5703125" style="256" customWidth="1"/>
    <col min="8" max="8" width="14.28515625" style="256" customWidth="1"/>
    <col min="9" max="10" width="11.42578125" style="256" customWidth="1"/>
    <col min="11" max="12" width="14.28515625" style="256" customWidth="1"/>
    <col min="13" max="13" width="10.140625" style="256" bestFit="1" customWidth="1"/>
    <col min="14" max="256" width="9.140625" style="256"/>
    <col min="257" max="257" width="10.7109375" style="256" customWidth="1"/>
    <col min="258" max="258" width="6.7109375" style="256" customWidth="1"/>
    <col min="259" max="259" width="10.5703125" style="256" customWidth="1"/>
    <col min="260" max="260" width="3.28515625" style="256" customWidth="1"/>
    <col min="261" max="261" width="9.5703125" style="256" customWidth="1"/>
    <col min="262" max="262" width="1.42578125" style="256" customWidth="1"/>
    <col min="263" max="263" width="18.5703125" style="256" customWidth="1"/>
    <col min="264" max="264" width="14.28515625" style="256" customWidth="1"/>
    <col min="265" max="266" width="11.42578125" style="256" customWidth="1"/>
    <col min="267" max="268" width="14.28515625" style="256" customWidth="1"/>
    <col min="269" max="269" width="10.140625" style="256" bestFit="1" customWidth="1"/>
    <col min="270" max="512" width="9.140625" style="256"/>
    <col min="513" max="513" width="10.7109375" style="256" customWidth="1"/>
    <col min="514" max="514" width="6.7109375" style="256" customWidth="1"/>
    <col min="515" max="515" width="10.5703125" style="256" customWidth="1"/>
    <col min="516" max="516" width="3.28515625" style="256" customWidth="1"/>
    <col min="517" max="517" width="9.5703125" style="256" customWidth="1"/>
    <col min="518" max="518" width="1.42578125" style="256" customWidth="1"/>
    <col min="519" max="519" width="18.5703125" style="256" customWidth="1"/>
    <col min="520" max="520" width="14.28515625" style="256" customWidth="1"/>
    <col min="521" max="522" width="11.42578125" style="256" customWidth="1"/>
    <col min="523" max="524" width="14.28515625" style="256" customWidth="1"/>
    <col min="525" max="525" width="10.140625" style="256" bestFit="1" customWidth="1"/>
    <col min="526" max="768" width="9.140625" style="256"/>
    <col min="769" max="769" width="10.7109375" style="256" customWidth="1"/>
    <col min="770" max="770" width="6.7109375" style="256" customWidth="1"/>
    <col min="771" max="771" width="10.5703125" style="256" customWidth="1"/>
    <col min="772" max="772" width="3.28515625" style="256" customWidth="1"/>
    <col min="773" max="773" width="9.5703125" style="256" customWidth="1"/>
    <col min="774" max="774" width="1.42578125" style="256" customWidth="1"/>
    <col min="775" max="775" width="18.5703125" style="256" customWidth="1"/>
    <col min="776" max="776" width="14.28515625" style="256" customWidth="1"/>
    <col min="777" max="778" width="11.42578125" style="256" customWidth="1"/>
    <col min="779" max="780" width="14.28515625" style="256" customWidth="1"/>
    <col min="781" max="781" width="10.140625" style="256" bestFit="1" customWidth="1"/>
    <col min="782" max="1024" width="9.140625" style="256"/>
    <col min="1025" max="1025" width="10.7109375" style="256" customWidth="1"/>
    <col min="1026" max="1026" width="6.7109375" style="256" customWidth="1"/>
    <col min="1027" max="1027" width="10.5703125" style="256" customWidth="1"/>
    <col min="1028" max="1028" width="3.28515625" style="256" customWidth="1"/>
    <col min="1029" max="1029" width="9.5703125" style="256" customWidth="1"/>
    <col min="1030" max="1030" width="1.42578125" style="256" customWidth="1"/>
    <col min="1031" max="1031" width="18.5703125" style="256" customWidth="1"/>
    <col min="1032" max="1032" width="14.28515625" style="256" customWidth="1"/>
    <col min="1033" max="1034" width="11.42578125" style="256" customWidth="1"/>
    <col min="1035" max="1036" width="14.28515625" style="256" customWidth="1"/>
    <col min="1037" max="1037" width="10.140625" style="256" bestFit="1" customWidth="1"/>
    <col min="1038" max="1280" width="9.140625" style="256"/>
    <col min="1281" max="1281" width="10.7109375" style="256" customWidth="1"/>
    <col min="1282" max="1282" width="6.7109375" style="256" customWidth="1"/>
    <col min="1283" max="1283" width="10.5703125" style="256" customWidth="1"/>
    <col min="1284" max="1284" width="3.28515625" style="256" customWidth="1"/>
    <col min="1285" max="1285" width="9.5703125" style="256" customWidth="1"/>
    <col min="1286" max="1286" width="1.42578125" style="256" customWidth="1"/>
    <col min="1287" max="1287" width="18.5703125" style="256" customWidth="1"/>
    <col min="1288" max="1288" width="14.28515625" style="256" customWidth="1"/>
    <col min="1289" max="1290" width="11.42578125" style="256" customWidth="1"/>
    <col min="1291" max="1292" width="14.28515625" style="256" customWidth="1"/>
    <col min="1293" max="1293" width="10.140625" style="256" bestFit="1" customWidth="1"/>
    <col min="1294" max="1536" width="9.140625" style="256"/>
    <col min="1537" max="1537" width="10.7109375" style="256" customWidth="1"/>
    <col min="1538" max="1538" width="6.7109375" style="256" customWidth="1"/>
    <col min="1539" max="1539" width="10.5703125" style="256" customWidth="1"/>
    <col min="1540" max="1540" width="3.28515625" style="256" customWidth="1"/>
    <col min="1541" max="1541" width="9.5703125" style="256" customWidth="1"/>
    <col min="1542" max="1542" width="1.42578125" style="256" customWidth="1"/>
    <col min="1543" max="1543" width="18.5703125" style="256" customWidth="1"/>
    <col min="1544" max="1544" width="14.28515625" style="256" customWidth="1"/>
    <col min="1545" max="1546" width="11.42578125" style="256" customWidth="1"/>
    <col min="1547" max="1548" width="14.28515625" style="256" customWidth="1"/>
    <col min="1549" max="1549" width="10.140625" style="256" bestFit="1" customWidth="1"/>
    <col min="1550" max="1792" width="9.140625" style="256"/>
    <col min="1793" max="1793" width="10.7109375" style="256" customWidth="1"/>
    <col min="1794" max="1794" width="6.7109375" style="256" customWidth="1"/>
    <col min="1795" max="1795" width="10.5703125" style="256" customWidth="1"/>
    <col min="1796" max="1796" width="3.28515625" style="256" customWidth="1"/>
    <col min="1797" max="1797" width="9.5703125" style="256" customWidth="1"/>
    <col min="1798" max="1798" width="1.42578125" style="256" customWidth="1"/>
    <col min="1799" max="1799" width="18.5703125" style="256" customWidth="1"/>
    <col min="1800" max="1800" width="14.28515625" style="256" customWidth="1"/>
    <col min="1801" max="1802" width="11.42578125" style="256" customWidth="1"/>
    <col min="1803" max="1804" width="14.28515625" style="256" customWidth="1"/>
    <col min="1805" max="1805" width="10.140625" style="256" bestFit="1" customWidth="1"/>
    <col min="1806" max="2048" width="9.140625" style="256"/>
    <col min="2049" max="2049" width="10.7109375" style="256" customWidth="1"/>
    <col min="2050" max="2050" width="6.7109375" style="256" customWidth="1"/>
    <col min="2051" max="2051" width="10.5703125" style="256" customWidth="1"/>
    <col min="2052" max="2052" width="3.28515625" style="256" customWidth="1"/>
    <col min="2053" max="2053" width="9.5703125" style="256" customWidth="1"/>
    <col min="2054" max="2054" width="1.42578125" style="256" customWidth="1"/>
    <col min="2055" max="2055" width="18.5703125" style="256" customWidth="1"/>
    <col min="2056" max="2056" width="14.28515625" style="256" customWidth="1"/>
    <col min="2057" max="2058" width="11.42578125" style="256" customWidth="1"/>
    <col min="2059" max="2060" width="14.28515625" style="256" customWidth="1"/>
    <col min="2061" max="2061" width="10.140625" style="256" bestFit="1" customWidth="1"/>
    <col min="2062" max="2304" width="9.140625" style="256"/>
    <col min="2305" max="2305" width="10.7109375" style="256" customWidth="1"/>
    <col min="2306" max="2306" width="6.7109375" style="256" customWidth="1"/>
    <col min="2307" max="2307" width="10.5703125" style="256" customWidth="1"/>
    <col min="2308" max="2308" width="3.28515625" style="256" customWidth="1"/>
    <col min="2309" max="2309" width="9.5703125" style="256" customWidth="1"/>
    <col min="2310" max="2310" width="1.42578125" style="256" customWidth="1"/>
    <col min="2311" max="2311" width="18.5703125" style="256" customWidth="1"/>
    <col min="2312" max="2312" width="14.28515625" style="256" customWidth="1"/>
    <col min="2313" max="2314" width="11.42578125" style="256" customWidth="1"/>
    <col min="2315" max="2316" width="14.28515625" style="256" customWidth="1"/>
    <col min="2317" max="2317" width="10.140625" style="256" bestFit="1" customWidth="1"/>
    <col min="2318" max="2560" width="9.140625" style="256"/>
    <col min="2561" max="2561" width="10.7109375" style="256" customWidth="1"/>
    <col min="2562" max="2562" width="6.7109375" style="256" customWidth="1"/>
    <col min="2563" max="2563" width="10.5703125" style="256" customWidth="1"/>
    <col min="2564" max="2564" width="3.28515625" style="256" customWidth="1"/>
    <col min="2565" max="2565" width="9.5703125" style="256" customWidth="1"/>
    <col min="2566" max="2566" width="1.42578125" style="256" customWidth="1"/>
    <col min="2567" max="2567" width="18.5703125" style="256" customWidth="1"/>
    <col min="2568" max="2568" width="14.28515625" style="256" customWidth="1"/>
    <col min="2569" max="2570" width="11.42578125" style="256" customWidth="1"/>
    <col min="2571" max="2572" width="14.28515625" style="256" customWidth="1"/>
    <col min="2573" max="2573" width="10.140625" style="256" bestFit="1" customWidth="1"/>
    <col min="2574" max="2816" width="9.140625" style="256"/>
    <col min="2817" max="2817" width="10.7109375" style="256" customWidth="1"/>
    <col min="2818" max="2818" width="6.7109375" style="256" customWidth="1"/>
    <col min="2819" max="2819" width="10.5703125" style="256" customWidth="1"/>
    <col min="2820" max="2820" width="3.28515625" style="256" customWidth="1"/>
    <col min="2821" max="2821" width="9.5703125" style="256" customWidth="1"/>
    <col min="2822" max="2822" width="1.42578125" style="256" customWidth="1"/>
    <col min="2823" max="2823" width="18.5703125" style="256" customWidth="1"/>
    <col min="2824" max="2824" width="14.28515625" style="256" customWidth="1"/>
    <col min="2825" max="2826" width="11.42578125" style="256" customWidth="1"/>
    <col min="2827" max="2828" width="14.28515625" style="256" customWidth="1"/>
    <col min="2829" max="2829" width="10.140625" style="256" bestFit="1" customWidth="1"/>
    <col min="2830" max="3072" width="9.140625" style="256"/>
    <col min="3073" max="3073" width="10.7109375" style="256" customWidth="1"/>
    <col min="3074" max="3074" width="6.7109375" style="256" customWidth="1"/>
    <col min="3075" max="3075" width="10.5703125" style="256" customWidth="1"/>
    <col min="3076" max="3076" width="3.28515625" style="256" customWidth="1"/>
    <col min="3077" max="3077" width="9.5703125" style="256" customWidth="1"/>
    <col min="3078" max="3078" width="1.42578125" style="256" customWidth="1"/>
    <col min="3079" max="3079" width="18.5703125" style="256" customWidth="1"/>
    <col min="3080" max="3080" width="14.28515625" style="256" customWidth="1"/>
    <col min="3081" max="3082" width="11.42578125" style="256" customWidth="1"/>
    <col min="3083" max="3084" width="14.28515625" style="256" customWidth="1"/>
    <col min="3085" max="3085" width="10.140625" style="256" bestFit="1" customWidth="1"/>
    <col min="3086" max="3328" width="9.140625" style="256"/>
    <col min="3329" max="3329" width="10.7109375" style="256" customWidth="1"/>
    <col min="3330" max="3330" width="6.7109375" style="256" customWidth="1"/>
    <col min="3331" max="3331" width="10.5703125" style="256" customWidth="1"/>
    <col min="3332" max="3332" width="3.28515625" style="256" customWidth="1"/>
    <col min="3333" max="3333" width="9.5703125" style="256" customWidth="1"/>
    <col min="3334" max="3334" width="1.42578125" style="256" customWidth="1"/>
    <col min="3335" max="3335" width="18.5703125" style="256" customWidth="1"/>
    <col min="3336" max="3336" width="14.28515625" style="256" customWidth="1"/>
    <col min="3337" max="3338" width="11.42578125" style="256" customWidth="1"/>
    <col min="3339" max="3340" width="14.28515625" style="256" customWidth="1"/>
    <col min="3341" max="3341" width="10.140625" style="256" bestFit="1" customWidth="1"/>
    <col min="3342" max="3584" width="9.140625" style="256"/>
    <col min="3585" max="3585" width="10.7109375" style="256" customWidth="1"/>
    <col min="3586" max="3586" width="6.7109375" style="256" customWidth="1"/>
    <col min="3587" max="3587" width="10.5703125" style="256" customWidth="1"/>
    <col min="3588" max="3588" width="3.28515625" style="256" customWidth="1"/>
    <col min="3589" max="3589" width="9.5703125" style="256" customWidth="1"/>
    <col min="3590" max="3590" width="1.42578125" style="256" customWidth="1"/>
    <col min="3591" max="3591" width="18.5703125" style="256" customWidth="1"/>
    <col min="3592" max="3592" width="14.28515625" style="256" customWidth="1"/>
    <col min="3593" max="3594" width="11.42578125" style="256" customWidth="1"/>
    <col min="3595" max="3596" width="14.28515625" style="256" customWidth="1"/>
    <col min="3597" max="3597" width="10.140625" style="256" bestFit="1" customWidth="1"/>
    <col min="3598" max="3840" width="9.140625" style="256"/>
    <col min="3841" max="3841" width="10.7109375" style="256" customWidth="1"/>
    <col min="3842" max="3842" width="6.7109375" style="256" customWidth="1"/>
    <col min="3843" max="3843" width="10.5703125" style="256" customWidth="1"/>
    <col min="3844" max="3844" width="3.28515625" style="256" customWidth="1"/>
    <col min="3845" max="3845" width="9.5703125" style="256" customWidth="1"/>
    <col min="3846" max="3846" width="1.42578125" style="256" customWidth="1"/>
    <col min="3847" max="3847" width="18.5703125" style="256" customWidth="1"/>
    <col min="3848" max="3848" width="14.28515625" style="256" customWidth="1"/>
    <col min="3849" max="3850" width="11.42578125" style="256" customWidth="1"/>
    <col min="3851" max="3852" width="14.28515625" style="256" customWidth="1"/>
    <col min="3853" max="3853" width="10.140625" style="256" bestFit="1" customWidth="1"/>
    <col min="3854" max="4096" width="9.140625" style="256"/>
    <col min="4097" max="4097" width="10.7109375" style="256" customWidth="1"/>
    <col min="4098" max="4098" width="6.7109375" style="256" customWidth="1"/>
    <col min="4099" max="4099" width="10.5703125" style="256" customWidth="1"/>
    <col min="4100" max="4100" width="3.28515625" style="256" customWidth="1"/>
    <col min="4101" max="4101" width="9.5703125" style="256" customWidth="1"/>
    <col min="4102" max="4102" width="1.42578125" style="256" customWidth="1"/>
    <col min="4103" max="4103" width="18.5703125" style="256" customWidth="1"/>
    <col min="4104" max="4104" width="14.28515625" style="256" customWidth="1"/>
    <col min="4105" max="4106" width="11.42578125" style="256" customWidth="1"/>
    <col min="4107" max="4108" width="14.28515625" style="256" customWidth="1"/>
    <col min="4109" max="4109" width="10.140625" style="256" bestFit="1" customWidth="1"/>
    <col min="4110" max="4352" width="9.140625" style="256"/>
    <col min="4353" max="4353" width="10.7109375" style="256" customWidth="1"/>
    <col min="4354" max="4354" width="6.7109375" style="256" customWidth="1"/>
    <col min="4355" max="4355" width="10.5703125" style="256" customWidth="1"/>
    <col min="4356" max="4356" width="3.28515625" style="256" customWidth="1"/>
    <col min="4357" max="4357" width="9.5703125" style="256" customWidth="1"/>
    <col min="4358" max="4358" width="1.42578125" style="256" customWidth="1"/>
    <col min="4359" max="4359" width="18.5703125" style="256" customWidth="1"/>
    <col min="4360" max="4360" width="14.28515625" style="256" customWidth="1"/>
    <col min="4361" max="4362" width="11.42578125" style="256" customWidth="1"/>
    <col min="4363" max="4364" width="14.28515625" style="256" customWidth="1"/>
    <col min="4365" max="4365" width="10.140625" style="256" bestFit="1" customWidth="1"/>
    <col min="4366" max="4608" width="9.140625" style="256"/>
    <col min="4609" max="4609" width="10.7109375" style="256" customWidth="1"/>
    <col min="4610" max="4610" width="6.7109375" style="256" customWidth="1"/>
    <col min="4611" max="4611" width="10.5703125" style="256" customWidth="1"/>
    <col min="4612" max="4612" width="3.28515625" style="256" customWidth="1"/>
    <col min="4613" max="4613" width="9.5703125" style="256" customWidth="1"/>
    <col min="4614" max="4614" width="1.42578125" style="256" customWidth="1"/>
    <col min="4615" max="4615" width="18.5703125" style="256" customWidth="1"/>
    <col min="4616" max="4616" width="14.28515625" style="256" customWidth="1"/>
    <col min="4617" max="4618" width="11.42578125" style="256" customWidth="1"/>
    <col min="4619" max="4620" width="14.28515625" style="256" customWidth="1"/>
    <col min="4621" max="4621" width="10.140625" style="256" bestFit="1" customWidth="1"/>
    <col min="4622" max="4864" width="9.140625" style="256"/>
    <col min="4865" max="4865" width="10.7109375" style="256" customWidth="1"/>
    <col min="4866" max="4866" width="6.7109375" style="256" customWidth="1"/>
    <col min="4867" max="4867" width="10.5703125" style="256" customWidth="1"/>
    <col min="4868" max="4868" width="3.28515625" style="256" customWidth="1"/>
    <col min="4869" max="4869" width="9.5703125" style="256" customWidth="1"/>
    <col min="4870" max="4870" width="1.42578125" style="256" customWidth="1"/>
    <col min="4871" max="4871" width="18.5703125" style="256" customWidth="1"/>
    <col min="4872" max="4872" width="14.28515625" style="256" customWidth="1"/>
    <col min="4873" max="4874" width="11.42578125" style="256" customWidth="1"/>
    <col min="4875" max="4876" width="14.28515625" style="256" customWidth="1"/>
    <col min="4877" max="4877" width="10.140625" style="256" bestFit="1" customWidth="1"/>
    <col min="4878" max="5120" width="9.140625" style="256"/>
    <col min="5121" max="5121" width="10.7109375" style="256" customWidth="1"/>
    <col min="5122" max="5122" width="6.7109375" style="256" customWidth="1"/>
    <col min="5123" max="5123" width="10.5703125" style="256" customWidth="1"/>
    <col min="5124" max="5124" width="3.28515625" style="256" customWidth="1"/>
    <col min="5125" max="5125" width="9.5703125" style="256" customWidth="1"/>
    <col min="5126" max="5126" width="1.42578125" style="256" customWidth="1"/>
    <col min="5127" max="5127" width="18.5703125" style="256" customWidth="1"/>
    <col min="5128" max="5128" width="14.28515625" style="256" customWidth="1"/>
    <col min="5129" max="5130" width="11.42578125" style="256" customWidth="1"/>
    <col min="5131" max="5132" width="14.28515625" style="256" customWidth="1"/>
    <col min="5133" max="5133" width="10.140625" style="256" bestFit="1" customWidth="1"/>
    <col min="5134" max="5376" width="9.140625" style="256"/>
    <col min="5377" max="5377" width="10.7109375" style="256" customWidth="1"/>
    <col min="5378" max="5378" width="6.7109375" style="256" customWidth="1"/>
    <col min="5379" max="5379" width="10.5703125" style="256" customWidth="1"/>
    <col min="5380" max="5380" width="3.28515625" style="256" customWidth="1"/>
    <col min="5381" max="5381" width="9.5703125" style="256" customWidth="1"/>
    <col min="5382" max="5382" width="1.42578125" style="256" customWidth="1"/>
    <col min="5383" max="5383" width="18.5703125" style="256" customWidth="1"/>
    <col min="5384" max="5384" width="14.28515625" style="256" customWidth="1"/>
    <col min="5385" max="5386" width="11.42578125" style="256" customWidth="1"/>
    <col min="5387" max="5388" width="14.28515625" style="256" customWidth="1"/>
    <col min="5389" max="5389" width="10.140625" style="256" bestFit="1" customWidth="1"/>
    <col min="5390" max="5632" width="9.140625" style="256"/>
    <col min="5633" max="5633" width="10.7109375" style="256" customWidth="1"/>
    <col min="5634" max="5634" width="6.7109375" style="256" customWidth="1"/>
    <col min="5635" max="5635" width="10.5703125" style="256" customWidth="1"/>
    <col min="5636" max="5636" width="3.28515625" style="256" customWidth="1"/>
    <col min="5637" max="5637" width="9.5703125" style="256" customWidth="1"/>
    <col min="5638" max="5638" width="1.42578125" style="256" customWidth="1"/>
    <col min="5639" max="5639" width="18.5703125" style="256" customWidth="1"/>
    <col min="5640" max="5640" width="14.28515625" style="256" customWidth="1"/>
    <col min="5641" max="5642" width="11.42578125" style="256" customWidth="1"/>
    <col min="5643" max="5644" width="14.28515625" style="256" customWidth="1"/>
    <col min="5645" max="5645" width="10.140625" style="256" bestFit="1" customWidth="1"/>
    <col min="5646" max="5888" width="9.140625" style="256"/>
    <col min="5889" max="5889" width="10.7109375" style="256" customWidth="1"/>
    <col min="5890" max="5890" width="6.7109375" style="256" customWidth="1"/>
    <col min="5891" max="5891" width="10.5703125" style="256" customWidth="1"/>
    <col min="5892" max="5892" width="3.28515625" style="256" customWidth="1"/>
    <col min="5893" max="5893" width="9.5703125" style="256" customWidth="1"/>
    <col min="5894" max="5894" width="1.42578125" style="256" customWidth="1"/>
    <col min="5895" max="5895" width="18.5703125" style="256" customWidth="1"/>
    <col min="5896" max="5896" width="14.28515625" style="256" customWidth="1"/>
    <col min="5897" max="5898" width="11.42578125" style="256" customWidth="1"/>
    <col min="5899" max="5900" width="14.28515625" style="256" customWidth="1"/>
    <col min="5901" max="5901" width="10.140625" style="256" bestFit="1" customWidth="1"/>
    <col min="5902" max="6144" width="9.140625" style="256"/>
    <col min="6145" max="6145" width="10.7109375" style="256" customWidth="1"/>
    <col min="6146" max="6146" width="6.7109375" style="256" customWidth="1"/>
    <col min="6147" max="6147" width="10.5703125" style="256" customWidth="1"/>
    <col min="6148" max="6148" width="3.28515625" style="256" customWidth="1"/>
    <col min="6149" max="6149" width="9.5703125" style="256" customWidth="1"/>
    <col min="6150" max="6150" width="1.42578125" style="256" customWidth="1"/>
    <col min="6151" max="6151" width="18.5703125" style="256" customWidth="1"/>
    <col min="6152" max="6152" width="14.28515625" style="256" customWidth="1"/>
    <col min="6153" max="6154" width="11.42578125" style="256" customWidth="1"/>
    <col min="6155" max="6156" width="14.28515625" style="256" customWidth="1"/>
    <col min="6157" max="6157" width="10.140625" style="256" bestFit="1" customWidth="1"/>
    <col min="6158" max="6400" width="9.140625" style="256"/>
    <col min="6401" max="6401" width="10.7109375" style="256" customWidth="1"/>
    <col min="6402" max="6402" width="6.7109375" style="256" customWidth="1"/>
    <col min="6403" max="6403" width="10.5703125" style="256" customWidth="1"/>
    <col min="6404" max="6404" width="3.28515625" style="256" customWidth="1"/>
    <col min="6405" max="6405" width="9.5703125" style="256" customWidth="1"/>
    <col min="6406" max="6406" width="1.42578125" style="256" customWidth="1"/>
    <col min="6407" max="6407" width="18.5703125" style="256" customWidth="1"/>
    <col min="6408" max="6408" width="14.28515625" style="256" customWidth="1"/>
    <col min="6409" max="6410" width="11.42578125" style="256" customWidth="1"/>
    <col min="6411" max="6412" width="14.28515625" style="256" customWidth="1"/>
    <col min="6413" max="6413" width="10.140625" style="256" bestFit="1" customWidth="1"/>
    <col min="6414" max="6656" width="9.140625" style="256"/>
    <col min="6657" max="6657" width="10.7109375" style="256" customWidth="1"/>
    <col min="6658" max="6658" width="6.7109375" style="256" customWidth="1"/>
    <col min="6659" max="6659" width="10.5703125" style="256" customWidth="1"/>
    <col min="6660" max="6660" width="3.28515625" style="256" customWidth="1"/>
    <col min="6661" max="6661" width="9.5703125" style="256" customWidth="1"/>
    <col min="6662" max="6662" width="1.42578125" style="256" customWidth="1"/>
    <col min="6663" max="6663" width="18.5703125" style="256" customWidth="1"/>
    <col min="6664" max="6664" width="14.28515625" style="256" customWidth="1"/>
    <col min="6665" max="6666" width="11.42578125" style="256" customWidth="1"/>
    <col min="6667" max="6668" width="14.28515625" style="256" customWidth="1"/>
    <col min="6669" max="6669" width="10.140625" style="256" bestFit="1" customWidth="1"/>
    <col min="6670" max="6912" width="9.140625" style="256"/>
    <col min="6913" max="6913" width="10.7109375" style="256" customWidth="1"/>
    <col min="6914" max="6914" width="6.7109375" style="256" customWidth="1"/>
    <col min="6915" max="6915" width="10.5703125" style="256" customWidth="1"/>
    <col min="6916" max="6916" width="3.28515625" style="256" customWidth="1"/>
    <col min="6917" max="6917" width="9.5703125" style="256" customWidth="1"/>
    <col min="6918" max="6918" width="1.42578125" style="256" customWidth="1"/>
    <col min="6919" max="6919" width="18.5703125" style="256" customWidth="1"/>
    <col min="6920" max="6920" width="14.28515625" style="256" customWidth="1"/>
    <col min="6921" max="6922" width="11.42578125" style="256" customWidth="1"/>
    <col min="6923" max="6924" width="14.28515625" style="256" customWidth="1"/>
    <col min="6925" max="6925" width="10.140625" style="256" bestFit="1" customWidth="1"/>
    <col min="6926" max="7168" width="9.140625" style="256"/>
    <col min="7169" max="7169" width="10.7109375" style="256" customWidth="1"/>
    <col min="7170" max="7170" width="6.7109375" style="256" customWidth="1"/>
    <col min="7171" max="7171" width="10.5703125" style="256" customWidth="1"/>
    <col min="7172" max="7172" width="3.28515625" style="256" customWidth="1"/>
    <col min="7173" max="7173" width="9.5703125" style="256" customWidth="1"/>
    <col min="7174" max="7174" width="1.42578125" style="256" customWidth="1"/>
    <col min="7175" max="7175" width="18.5703125" style="256" customWidth="1"/>
    <col min="7176" max="7176" width="14.28515625" style="256" customWidth="1"/>
    <col min="7177" max="7178" width="11.42578125" style="256" customWidth="1"/>
    <col min="7179" max="7180" width="14.28515625" style="256" customWidth="1"/>
    <col min="7181" max="7181" width="10.140625" style="256" bestFit="1" customWidth="1"/>
    <col min="7182" max="7424" width="9.140625" style="256"/>
    <col min="7425" max="7425" width="10.7109375" style="256" customWidth="1"/>
    <col min="7426" max="7426" width="6.7109375" style="256" customWidth="1"/>
    <col min="7427" max="7427" width="10.5703125" style="256" customWidth="1"/>
    <col min="7428" max="7428" width="3.28515625" style="256" customWidth="1"/>
    <col min="7429" max="7429" width="9.5703125" style="256" customWidth="1"/>
    <col min="7430" max="7430" width="1.42578125" style="256" customWidth="1"/>
    <col min="7431" max="7431" width="18.5703125" style="256" customWidth="1"/>
    <col min="7432" max="7432" width="14.28515625" style="256" customWidth="1"/>
    <col min="7433" max="7434" width="11.42578125" style="256" customWidth="1"/>
    <col min="7435" max="7436" width="14.28515625" style="256" customWidth="1"/>
    <col min="7437" max="7437" width="10.140625" style="256" bestFit="1" customWidth="1"/>
    <col min="7438" max="7680" width="9.140625" style="256"/>
    <col min="7681" max="7681" width="10.7109375" style="256" customWidth="1"/>
    <col min="7682" max="7682" width="6.7109375" style="256" customWidth="1"/>
    <col min="7683" max="7683" width="10.5703125" style="256" customWidth="1"/>
    <col min="7684" max="7684" width="3.28515625" style="256" customWidth="1"/>
    <col min="7685" max="7685" width="9.5703125" style="256" customWidth="1"/>
    <col min="7686" max="7686" width="1.42578125" style="256" customWidth="1"/>
    <col min="7687" max="7687" width="18.5703125" style="256" customWidth="1"/>
    <col min="7688" max="7688" width="14.28515625" style="256" customWidth="1"/>
    <col min="7689" max="7690" width="11.42578125" style="256" customWidth="1"/>
    <col min="7691" max="7692" width="14.28515625" style="256" customWidth="1"/>
    <col min="7693" max="7693" width="10.140625" style="256" bestFit="1" customWidth="1"/>
    <col min="7694" max="7936" width="9.140625" style="256"/>
    <col min="7937" max="7937" width="10.7109375" style="256" customWidth="1"/>
    <col min="7938" max="7938" width="6.7109375" style="256" customWidth="1"/>
    <col min="7939" max="7939" width="10.5703125" style="256" customWidth="1"/>
    <col min="7940" max="7940" width="3.28515625" style="256" customWidth="1"/>
    <col min="7941" max="7941" width="9.5703125" style="256" customWidth="1"/>
    <col min="7942" max="7942" width="1.42578125" style="256" customWidth="1"/>
    <col min="7943" max="7943" width="18.5703125" style="256" customWidth="1"/>
    <col min="7944" max="7944" width="14.28515625" style="256" customWidth="1"/>
    <col min="7945" max="7946" width="11.42578125" style="256" customWidth="1"/>
    <col min="7947" max="7948" width="14.28515625" style="256" customWidth="1"/>
    <col min="7949" max="7949" width="10.140625" style="256" bestFit="1" customWidth="1"/>
    <col min="7950" max="8192" width="9.140625" style="256"/>
    <col min="8193" max="8193" width="10.7109375" style="256" customWidth="1"/>
    <col min="8194" max="8194" width="6.7109375" style="256" customWidth="1"/>
    <col min="8195" max="8195" width="10.5703125" style="256" customWidth="1"/>
    <col min="8196" max="8196" width="3.28515625" style="256" customWidth="1"/>
    <col min="8197" max="8197" width="9.5703125" style="256" customWidth="1"/>
    <col min="8198" max="8198" width="1.42578125" style="256" customWidth="1"/>
    <col min="8199" max="8199" width="18.5703125" style="256" customWidth="1"/>
    <col min="8200" max="8200" width="14.28515625" style="256" customWidth="1"/>
    <col min="8201" max="8202" width="11.42578125" style="256" customWidth="1"/>
    <col min="8203" max="8204" width="14.28515625" style="256" customWidth="1"/>
    <col min="8205" max="8205" width="10.140625" style="256" bestFit="1" customWidth="1"/>
    <col min="8206" max="8448" width="9.140625" style="256"/>
    <col min="8449" max="8449" width="10.7109375" style="256" customWidth="1"/>
    <col min="8450" max="8450" width="6.7109375" style="256" customWidth="1"/>
    <col min="8451" max="8451" width="10.5703125" style="256" customWidth="1"/>
    <col min="8452" max="8452" width="3.28515625" style="256" customWidth="1"/>
    <col min="8453" max="8453" width="9.5703125" style="256" customWidth="1"/>
    <col min="8454" max="8454" width="1.42578125" style="256" customWidth="1"/>
    <col min="8455" max="8455" width="18.5703125" style="256" customWidth="1"/>
    <col min="8456" max="8456" width="14.28515625" style="256" customWidth="1"/>
    <col min="8457" max="8458" width="11.42578125" style="256" customWidth="1"/>
    <col min="8459" max="8460" width="14.28515625" style="256" customWidth="1"/>
    <col min="8461" max="8461" width="10.140625" style="256" bestFit="1" customWidth="1"/>
    <col min="8462" max="8704" width="9.140625" style="256"/>
    <col min="8705" max="8705" width="10.7109375" style="256" customWidth="1"/>
    <col min="8706" max="8706" width="6.7109375" style="256" customWidth="1"/>
    <col min="8707" max="8707" width="10.5703125" style="256" customWidth="1"/>
    <col min="8708" max="8708" width="3.28515625" style="256" customWidth="1"/>
    <col min="8709" max="8709" width="9.5703125" style="256" customWidth="1"/>
    <col min="8710" max="8710" width="1.42578125" style="256" customWidth="1"/>
    <col min="8711" max="8711" width="18.5703125" style="256" customWidth="1"/>
    <col min="8712" max="8712" width="14.28515625" style="256" customWidth="1"/>
    <col min="8713" max="8714" width="11.42578125" style="256" customWidth="1"/>
    <col min="8715" max="8716" width="14.28515625" style="256" customWidth="1"/>
    <col min="8717" max="8717" width="10.140625" style="256" bestFit="1" customWidth="1"/>
    <col min="8718" max="8960" width="9.140625" style="256"/>
    <col min="8961" max="8961" width="10.7109375" style="256" customWidth="1"/>
    <col min="8962" max="8962" width="6.7109375" style="256" customWidth="1"/>
    <col min="8963" max="8963" width="10.5703125" style="256" customWidth="1"/>
    <col min="8964" max="8964" width="3.28515625" style="256" customWidth="1"/>
    <col min="8965" max="8965" width="9.5703125" style="256" customWidth="1"/>
    <col min="8966" max="8966" width="1.42578125" style="256" customWidth="1"/>
    <col min="8967" max="8967" width="18.5703125" style="256" customWidth="1"/>
    <col min="8968" max="8968" width="14.28515625" style="256" customWidth="1"/>
    <col min="8969" max="8970" width="11.42578125" style="256" customWidth="1"/>
    <col min="8971" max="8972" width="14.28515625" style="256" customWidth="1"/>
    <col min="8973" max="8973" width="10.140625" style="256" bestFit="1" customWidth="1"/>
    <col min="8974" max="9216" width="9.140625" style="256"/>
    <col min="9217" max="9217" width="10.7109375" style="256" customWidth="1"/>
    <col min="9218" max="9218" width="6.7109375" style="256" customWidth="1"/>
    <col min="9219" max="9219" width="10.5703125" style="256" customWidth="1"/>
    <col min="9220" max="9220" width="3.28515625" style="256" customWidth="1"/>
    <col min="9221" max="9221" width="9.5703125" style="256" customWidth="1"/>
    <col min="9222" max="9222" width="1.42578125" style="256" customWidth="1"/>
    <col min="9223" max="9223" width="18.5703125" style="256" customWidth="1"/>
    <col min="9224" max="9224" width="14.28515625" style="256" customWidth="1"/>
    <col min="9225" max="9226" width="11.42578125" style="256" customWidth="1"/>
    <col min="9227" max="9228" width="14.28515625" style="256" customWidth="1"/>
    <col min="9229" max="9229" width="10.140625" style="256" bestFit="1" customWidth="1"/>
    <col min="9230" max="9472" width="9.140625" style="256"/>
    <col min="9473" max="9473" width="10.7109375" style="256" customWidth="1"/>
    <col min="9474" max="9474" width="6.7109375" style="256" customWidth="1"/>
    <col min="9475" max="9475" width="10.5703125" style="256" customWidth="1"/>
    <col min="9476" max="9476" width="3.28515625" style="256" customWidth="1"/>
    <col min="9477" max="9477" width="9.5703125" style="256" customWidth="1"/>
    <col min="9478" max="9478" width="1.42578125" style="256" customWidth="1"/>
    <col min="9479" max="9479" width="18.5703125" style="256" customWidth="1"/>
    <col min="9480" max="9480" width="14.28515625" style="256" customWidth="1"/>
    <col min="9481" max="9482" width="11.42578125" style="256" customWidth="1"/>
    <col min="9483" max="9484" width="14.28515625" style="256" customWidth="1"/>
    <col min="9485" max="9485" width="10.140625" style="256" bestFit="1" customWidth="1"/>
    <col min="9486" max="9728" width="9.140625" style="256"/>
    <col min="9729" max="9729" width="10.7109375" style="256" customWidth="1"/>
    <col min="9730" max="9730" width="6.7109375" style="256" customWidth="1"/>
    <col min="9731" max="9731" width="10.5703125" style="256" customWidth="1"/>
    <col min="9732" max="9732" width="3.28515625" style="256" customWidth="1"/>
    <col min="9733" max="9733" width="9.5703125" style="256" customWidth="1"/>
    <col min="9734" max="9734" width="1.42578125" style="256" customWidth="1"/>
    <col min="9735" max="9735" width="18.5703125" style="256" customWidth="1"/>
    <col min="9736" max="9736" width="14.28515625" style="256" customWidth="1"/>
    <col min="9737" max="9738" width="11.42578125" style="256" customWidth="1"/>
    <col min="9739" max="9740" width="14.28515625" style="256" customWidth="1"/>
    <col min="9741" max="9741" width="10.140625" style="256" bestFit="1" customWidth="1"/>
    <col min="9742" max="9984" width="9.140625" style="256"/>
    <col min="9985" max="9985" width="10.7109375" style="256" customWidth="1"/>
    <col min="9986" max="9986" width="6.7109375" style="256" customWidth="1"/>
    <col min="9987" max="9987" width="10.5703125" style="256" customWidth="1"/>
    <col min="9988" max="9988" width="3.28515625" style="256" customWidth="1"/>
    <col min="9989" max="9989" width="9.5703125" style="256" customWidth="1"/>
    <col min="9990" max="9990" width="1.42578125" style="256" customWidth="1"/>
    <col min="9991" max="9991" width="18.5703125" style="256" customWidth="1"/>
    <col min="9992" max="9992" width="14.28515625" style="256" customWidth="1"/>
    <col min="9993" max="9994" width="11.42578125" style="256" customWidth="1"/>
    <col min="9995" max="9996" width="14.28515625" style="256" customWidth="1"/>
    <col min="9997" max="9997" width="10.140625" style="256" bestFit="1" customWidth="1"/>
    <col min="9998" max="10240" width="9.140625" style="256"/>
    <col min="10241" max="10241" width="10.7109375" style="256" customWidth="1"/>
    <col min="10242" max="10242" width="6.7109375" style="256" customWidth="1"/>
    <col min="10243" max="10243" width="10.5703125" style="256" customWidth="1"/>
    <col min="10244" max="10244" width="3.28515625" style="256" customWidth="1"/>
    <col min="10245" max="10245" width="9.5703125" style="256" customWidth="1"/>
    <col min="10246" max="10246" width="1.42578125" style="256" customWidth="1"/>
    <col min="10247" max="10247" width="18.5703125" style="256" customWidth="1"/>
    <col min="10248" max="10248" width="14.28515625" style="256" customWidth="1"/>
    <col min="10249" max="10250" width="11.42578125" style="256" customWidth="1"/>
    <col min="10251" max="10252" width="14.28515625" style="256" customWidth="1"/>
    <col min="10253" max="10253" width="10.140625" style="256" bestFit="1" customWidth="1"/>
    <col min="10254" max="10496" width="9.140625" style="256"/>
    <col min="10497" max="10497" width="10.7109375" style="256" customWidth="1"/>
    <col min="10498" max="10498" width="6.7109375" style="256" customWidth="1"/>
    <col min="10499" max="10499" width="10.5703125" style="256" customWidth="1"/>
    <col min="10500" max="10500" width="3.28515625" style="256" customWidth="1"/>
    <col min="10501" max="10501" width="9.5703125" style="256" customWidth="1"/>
    <col min="10502" max="10502" width="1.42578125" style="256" customWidth="1"/>
    <col min="10503" max="10503" width="18.5703125" style="256" customWidth="1"/>
    <col min="10504" max="10504" width="14.28515625" style="256" customWidth="1"/>
    <col min="10505" max="10506" width="11.42578125" style="256" customWidth="1"/>
    <col min="10507" max="10508" width="14.28515625" style="256" customWidth="1"/>
    <col min="10509" max="10509" width="10.140625" style="256" bestFit="1" customWidth="1"/>
    <col min="10510" max="10752" width="9.140625" style="256"/>
    <col min="10753" max="10753" width="10.7109375" style="256" customWidth="1"/>
    <col min="10754" max="10754" width="6.7109375" style="256" customWidth="1"/>
    <col min="10755" max="10755" width="10.5703125" style="256" customWidth="1"/>
    <col min="10756" max="10756" width="3.28515625" style="256" customWidth="1"/>
    <col min="10757" max="10757" width="9.5703125" style="256" customWidth="1"/>
    <col min="10758" max="10758" width="1.42578125" style="256" customWidth="1"/>
    <col min="10759" max="10759" width="18.5703125" style="256" customWidth="1"/>
    <col min="10760" max="10760" width="14.28515625" style="256" customWidth="1"/>
    <col min="10761" max="10762" width="11.42578125" style="256" customWidth="1"/>
    <col min="10763" max="10764" width="14.28515625" style="256" customWidth="1"/>
    <col min="10765" max="10765" width="10.140625" style="256" bestFit="1" customWidth="1"/>
    <col min="10766" max="11008" width="9.140625" style="256"/>
    <col min="11009" max="11009" width="10.7109375" style="256" customWidth="1"/>
    <col min="11010" max="11010" width="6.7109375" style="256" customWidth="1"/>
    <col min="11011" max="11011" width="10.5703125" style="256" customWidth="1"/>
    <col min="11012" max="11012" width="3.28515625" style="256" customWidth="1"/>
    <col min="11013" max="11013" width="9.5703125" style="256" customWidth="1"/>
    <col min="11014" max="11014" width="1.42578125" style="256" customWidth="1"/>
    <col min="11015" max="11015" width="18.5703125" style="256" customWidth="1"/>
    <col min="11016" max="11016" width="14.28515625" style="256" customWidth="1"/>
    <col min="11017" max="11018" width="11.42578125" style="256" customWidth="1"/>
    <col min="11019" max="11020" width="14.28515625" style="256" customWidth="1"/>
    <col min="11021" max="11021" width="10.140625" style="256" bestFit="1" customWidth="1"/>
    <col min="11022" max="11264" width="9.140625" style="256"/>
    <col min="11265" max="11265" width="10.7109375" style="256" customWidth="1"/>
    <col min="11266" max="11266" width="6.7109375" style="256" customWidth="1"/>
    <col min="11267" max="11267" width="10.5703125" style="256" customWidth="1"/>
    <col min="11268" max="11268" width="3.28515625" style="256" customWidth="1"/>
    <col min="11269" max="11269" width="9.5703125" style="256" customWidth="1"/>
    <col min="11270" max="11270" width="1.42578125" style="256" customWidth="1"/>
    <col min="11271" max="11271" width="18.5703125" style="256" customWidth="1"/>
    <col min="11272" max="11272" width="14.28515625" style="256" customWidth="1"/>
    <col min="11273" max="11274" width="11.42578125" style="256" customWidth="1"/>
    <col min="11275" max="11276" width="14.28515625" style="256" customWidth="1"/>
    <col min="11277" max="11277" width="10.140625" style="256" bestFit="1" customWidth="1"/>
    <col min="11278" max="11520" width="9.140625" style="256"/>
    <col min="11521" max="11521" width="10.7109375" style="256" customWidth="1"/>
    <col min="11522" max="11522" width="6.7109375" style="256" customWidth="1"/>
    <col min="11523" max="11523" width="10.5703125" style="256" customWidth="1"/>
    <col min="11524" max="11524" width="3.28515625" style="256" customWidth="1"/>
    <col min="11525" max="11525" width="9.5703125" style="256" customWidth="1"/>
    <col min="11526" max="11526" width="1.42578125" style="256" customWidth="1"/>
    <col min="11527" max="11527" width="18.5703125" style="256" customWidth="1"/>
    <col min="11528" max="11528" width="14.28515625" style="256" customWidth="1"/>
    <col min="11529" max="11530" width="11.42578125" style="256" customWidth="1"/>
    <col min="11531" max="11532" width="14.28515625" style="256" customWidth="1"/>
    <col min="11533" max="11533" width="10.140625" style="256" bestFit="1" customWidth="1"/>
    <col min="11534" max="11776" width="9.140625" style="256"/>
    <col min="11777" max="11777" width="10.7109375" style="256" customWidth="1"/>
    <col min="11778" max="11778" width="6.7109375" style="256" customWidth="1"/>
    <col min="11779" max="11779" width="10.5703125" style="256" customWidth="1"/>
    <col min="11780" max="11780" width="3.28515625" style="256" customWidth="1"/>
    <col min="11781" max="11781" width="9.5703125" style="256" customWidth="1"/>
    <col min="11782" max="11782" width="1.42578125" style="256" customWidth="1"/>
    <col min="11783" max="11783" width="18.5703125" style="256" customWidth="1"/>
    <col min="11784" max="11784" width="14.28515625" style="256" customWidth="1"/>
    <col min="11785" max="11786" width="11.42578125" style="256" customWidth="1"/>
    <col min="11787" max="11788" width="14.28515625" style="256" customWidth="1"/>
    <col min="11789" max="11789" width="10.140625" style="256" bestFit="1" customWidth="1"/>
    <col min="11790" max="12032" width="9.140625" style="256"/>
    <col min="12033" max="12033" width="10.7109375" style="256" customWidth="1"/>
    <col min="12034" max="12034" width="6.7109375" style="256" customWidth="1"/>
    <col min="12035" max="12035" width="10.5703125" style="256" customWidth="1"/>
    <col min="12036" max="12036" width="3.28515625" style="256" customWidth="1"/>
    <col min="12037" max="12037" width="9.5703125" style="256" customWidth="1"/>
    <col min="12038" max="12038" width="1.42578125" style="256" customWidth="1"/>
    <col min="12039" max="12039" width="18.5703125" style="256" customWidth="1"/>
    <col min="12040" max="12040" width="14.28515625" style="256" customWidth="1"/>
    <col min="12041" max="12042" width="11.42578125" style="256" customWidth="1"/>
    <col min="12043" max="12044" width="14.28515625" style="256" customWidth="1"/>
    <col min="12045" max="12045" width="10.140625" style="256" bestFit="1" customWidth="1"/>
    <col min="12046" max="12288" width="9.140625" style="256"/>
    <col min="12289" max="12289" width="10.7109375" style="256" customWidth="1"/>
    <col min="12290" max="12290" width="6.7109375" style="256" customWidth="1"/>
    <col min="12291" max="12291" width="10.5703125" style="256" customWidth="1"/>
    <col min="12292" max="12292" width="3.28515625" style="256" customWidth="1"/>
    <col min="12293" max="12293" width="9.5703125" style="256" customWidth="1"/>
    <col min="12294" max="12294" width="1.42578125" style="256" customWidth="1"/>
    <col min="12295" max="12295" width="18.5703125" style="256" customWidth="1"/>
    <col min="12296" max="12296" width="14.28515625" style="256" customWidth="1"/>
    <col min="12297" max="12298" width="11.42578125" style="256" customWidth="1"/>
    <col min="12299" max="12300" width="14.28515625" style="256" customWidth="1"/>
    <col min="12301" max="12301" width="10.140625" style="256" bestFit="1" customWidth="1"/>
    <col min="12302" max="12544" width="9.140625" style="256"/>
    <col min="12545" max="12545" width="10.7109375" style="256" customWidth="1"/>
    <col min="12546" max="12546" width="6.7109375" style="256" customWidth="1"/>
    <col min="12547" max="12547" width="10.5703125" style="256" customWidth="1"/>
    <col min="12548" max="12548" width="3.28515625" style="256" customWidth="1"/>
    <col min="12549" max="12549" width="9.5703125" style="256" customWidth="1"/>
    <col min="12550" max="12550" width="1.42578125" style="256" customWidth="1"/>
    <col min="12551" max="12551" width="18.5703125" style="256" customWidth="1"/>
    <col min="12552" max="12552" width="14.28515625" style="256" customWidth="1"/>
    <col min="12553" max="12554" width="11.42578125" style="256" customWidth="1"/>
    <col min="12555" max="12556" width="14.28515625" style="256" customWidth="1"/>
    <col min="12557" max="12557" width="10.140625" style="256" bestFit="1" customWidth="1"/>
    <col min="12558" max="12800" width="9.140625" style="256"/>
    <col min="12801" max="12801" width="10.7109375" style="256" customWidth="1"/>
    <col min="12802" max="12802" width="6.7109375" style="256" customWidth="1"/>
    <col min="12803" max="12803" width="10.5703125" style="256" customWidth="1"/>
    <col min="12804" max="12804" width="3.28515625" style="256" customWidth="1"/>
    <col min="12805" max="12805" width="9.5703125" style="256" customWidth="1"/>
    <col min="12806" max="12806" width="1.42578125" style="256" customWidth="1"/>
    <col min="12807" max="12807" width="18.5703125" style="256" customWidth="1"/>
    <col min="12808" max="12808" width="14.28515625" style="256" customWidth="1"/>
    <col min="12809" max="12810" width="11.42578125" style="256" customWidth="1"/>
    <col min="12811" max="12812" width="14.28515625" style="256" customWidth="1"/>
    <col min="12813" max="12813" width="10.140625" style="256" bestFit="1" customWidth="1"/>
    <col min="12814" max="13056" width="9.140625" style="256"/>
    <col min="13057" max="13057" width="10.7109375" style="256" customWidth="1"/>
    <col min="13058" max="13058" width="6.7109375" style="256" customWidth="1"/>
    <col min="13059" max="13059" width="10.5703125" style="256" customWidth="1"/>
    <col min="13060" max="13060" width="3.28515625" style="256" customWidth="1"/>
    <col min="13061" max="13061" width="9.5703125" style="256" customWidth="1"/>
    <col min="13062" max="13062" width="1.42578125" style="256" customWidth="1"/>
    <col min="13063" max="13063" width="18.5703125" style="256" customWidth="1"/>
    <col min="13064" max="13064" width="14.28515625" style="256" customWidth="1"/>
    <col min="13065" max="13066" width="11.42578125" style="256" customWidth="1"/>
    <col min="13067" max="13068" width="14.28515625" style="256" customWidth="1"/>
    <col min="13069" max="13069" width="10.140625" style="256" bestFit="1" customWidth="1"/>
    <col min="13070" max="13312" width="9.140625" style="256"/>
    <col min="13313" max="13313" width="10.7109375" style="256" customWidth="1"/>
    <col min="13314" max="13314" width="6.7109375" style="256" customWidth="1"/>
    <col min="13315" max="13315" width="10.5703125" style="256" customWidth="1"/>
    <col min="13316" max="13316" width="3.28515625" style="256" customWidth="1"/>
    <col min="13317" max="13317" width="9.5703125" style="256" customWidth="1"/>
    <col min="13318" max="13318" width="1.42578125" style="256" customWidth="1"/>
    <col min="13319" max="13319" width="18.5703125" style="256" customWidth="1"/>
    <col min="13320" max="13320" width="14.28515625" style="256" customWidth="1"/>
    <col min="13321" max="13322" width="11.42578125" style="256" customWidth="1"/>
    <col min="13323" max="13324" width="14.28515625" style="256" customWidth="1"/>
    <col min="13325" max="13325" width="10.140625" style="256" bestFit="1" customWidth="1"/>
    <col min="13326" max="13568" width="9.140625" style="256"/>
    <col min="13569" max="13569" width="10.7109375" style="256" customWidth="1"/>
    <col min="13570" max="13570" width="6.7109375" style="256" customWidth="1"/>
    <col min="13571" max="13571" width="10.5703125" style="256" customWidth="1"/>
    <col min="13572" max="13572" width="3.28515625" style="256" customWidth="1"/>
    <col min="13573" max="13573" width="9.5703125" style="256" customWidth="1"/>
    <col min="13574" max="13574" width="1.42578125" style="256" customWidth="1"/>
    <col min="13575" max="13575" width="18.5703125" style="256" customWidth="1"/>
    <col min="13576" max="13576" width="14.28515625" style="256" customWidth="1"/>
    <col min="13577" max="13578" width="11.42578125" style="256" customWidth="1"/>
    <col min="13579" max="13580" width="14.28515625" style="256" customWidth="1"/>
    <col min="13581" max="13581" width="10.140625" style="256" bestFit="1" customWidth="1"/>
    <col min="13582" max="13824" width="9.140625" style="256"/>
    <col min="13825" max="13825" width="10.7109375" style="256" customWidth="1"/>
    <col min="13826" max="13826" width="6.7109375" style="256" customWidth="1"/>
    <col min="13827" max="13827" width="10.5703125" style="256" customWidth="1"/>
    <col min="13828" max="13828" width="3.28515625" style="256" customWidth="1"/>
    <col min="13829" max="13829" width="9.5703125" style="256" customWidth="1"/>
    <col min="13830" max="13830" width="1.42578125" style="256" customWidth="1"/>
    <col min="13831" max="13831" width="18.5703125" style="256" customWidth="1"/>
    <col min="13832" max="13832" width="14.28515625" style="256" customWidth="1"/>
    <col min="13833" max="13834" width="11.42578125" style="256" customWidth="1"/>
    <col min="13835" max="13836" width="14.28515625" style="256" customWidth="1"/>
    <col min="13837" max="13837" width="10.140625" style="256" bestFit="1" customWidth="1"/>
    <col min="13838" max="14080" width="9.140625" style="256"/>
    <col min="14081" max="14081" width="10.7109375" style="256" customWidth="1"/>
    <col min="14082" max="14082" width="6.7109375" style="256" customWidth="1"/>
    <col min="14083" max="14083" width="10.5703125" style="256" customWidth="1"/>
    <col min="14084" max="14084" width="3.28515625" style="256" customWidth="1"/>
    <col min="14085" max="14085" width="9.5703125" style="256" customWidth="1"/>
    <col min="14086" max="14086" width="1.42578125" style="256" customWidth="1"/>
    <col min="14087" max="14087" width="18.5703125" style="256" customWidth="1"/>
    <col min="14088" max="14088" width="14.28515625" style="256" customWidth="1"/>
    <col min="14089" max="14090" width="11.42578125" style="256" customWidth="1"/>
    <col min="14091" max="14092" width="14.28515625" style="256" customWidth="1"/>
    <col min="14093" max="14093" width="10.140625" style="256" bestFit="1" customWidth="1"/>
    <col min="14094" max="14336" width="9.140625" style="256"/>
    <col min="14337" max="14337" width="10.7109375" style="256" customWidth="1"/>
    <col min="14338" max="14338" width="6.7109375" style="256" customWidth="1"/>
    <col min="14339" max="14339" width="10.5703125" style="256" customWidth="1"/>
    <col min="14340" max="14340" width="3.28515625" style="256" customWidth="1"/>
    <col min="14341" max="14341" width="9.5703125" style="256" customWidth="1"/>
    <col min="14342" max="14342" width="1.42578125" style="256" customWidth="1"/>
    <col min="14343" max="14343" width="18.5703125" style="256" customWidth="1"/>
    <col min="14344" max="14344" width="14.28515625" style="256" customWidth="1"/>
    <col min="14345" max="14346" width="11.42578125" style="256" customWidth="1"/>
    <col min="14347" max="14348" width="14.28515625" style="256" customWidth="1"/>
    <col min="14349" max="14349" width="10.140625" style="256" bestFit="1" customWidth="1"/>
    <col min="14350" max="14592" width="9.140625" style="256"/>
    <col min="14593" max="14593" width="10.7109375" style="256" customWidth="1"/>
    <col min="14594" max="14594" width="6.7109375" style="256" customWidth="1"/>
    <col min="14595" max="14595" width="10.5703125" style="256" customWidth="1"/>
    <col min="14596" max="14596" width="3.28515625" style="256" customWidth="1"/>
    <col min="14597" max="14597" width="9.5703125" style="256" customWidth="1"/>
    <col min="14598" max="14598" width="1.42578125" style="256" customWidth="1"/>
    <col min="14599" max="14599" width="18.5703125" style="256" customWidth="1"/>
    <col min="14600" max="14600" width="14.28515625" style="256" customWidth="1"/>
    <col min="14601" max="14602" width="11.42578125" style="256" customWidth="1"/>
    <col min="14603" max="14604" width="14.28515625" style="256" customWidth="1"/>
    <col min="14605" max="14605" width="10.140625" style="256" bestFit="1" customWidth="1"/>
    <col min="14606" max="14848" width="9.140625" style="256"/>
    <col min="14849" max="14849" width="10.7109375" style="256" customWidth="1"/>
    <col min="14850" max="14850" width="6.7109375" style="256" customWidth="1"/>
    <col min="14851" max="14851" width="10.5703125" style="256" customWidth="1"/>
    <col min="14852" max="14852" width="3.28515625" style="256" customWidth="1"/>
    <col min="14853" max="14853" width="9.5703125" style="256" customWidth="1"/>
    <col min="14854" max="14854" width="1.42578125" style="256" customWidth="1"/>
    <col min="14855" max="14855" width="18.5703125" style="256" customWidth="1"/>
    <col min="14856" max="14856" width="14.28515625" style="256" customWidth="1"/>
    <col min="14857" max="14858" width="11.42578125" style="256" customWidth="1"/>
    <col min="14859" max="14860" width="14.28515625" style="256" customWidth="1"/>
    <col min="14861" max="14861" width="10.140625" style="256" bestFit="1" customWidth="1"/>
    <col min="14862" max="15104" width="9.140625" style="256"/>
    <col min="15105" max="15105" width="10.7109375" style="256" customWidth="1"/>
    <col min="15106" max="15106" width="6.7109375" style="256" customWidth="1"/>
    <col min="15107" max="15107" width="10.5703125" style="256" customWidth="1"/>
    <col min="15108" max="15108" width="3.28515625" style="256" customWidth="1"/>
    <col min="15109" max="15109" width="9.5703125" style="256" customWidth="1"/>
    <col min="15110" max="15110" width="1.42578125" style="256" customWidth="1"/>
    <col min="15111" max="15111" width="18.5703125" style="256" customWidth="1"/>
    <col min="15112" max="15112" width="14.28515625" style="256" customWidth="1"/>
    <col min="15113" max="15114" width="11.42578125" style="256" customWidth="1"/>
    <col min="15115" max="15116" width="14.28515625" style="256" customWidth="1"/>
    <col min="15117" max="15117" width="10.140625" style="256" bestFit="1" customWidth="1"/>
    <col min="15118" max="15360" width="9.140625" style="256"/>
    <col min="15361" max="15361" width="10.7109375" style="256" customWidth="1"/>
    <col min="15362" max="15362" width="6.7109375" style="256" customWidth="1"/>
    <col min="15363" max="15363" width="10.5703125" style="256" customWidth="1"/>
    <col min="15364" max="15364" width="3.28515625" style="256" customWidth="1"/>
    <col min="15365" max="15365" width="9.5703125" style="256" customWidth="1"/>
    <col min="15366" max="15366" width="1.42578125" style="256" customWidth="1"/>
    <col min="15367" max="15367" width="18.5703125" style="256" customWidth="1"/>
    <col min="15368" max="15368" width="14.28515625" style="256" customWidth="1"/>
    <col min="15369" max="15370" width="11.42578125" style="256" customWidth="1"/>
    <col min="15371" max="15372" width="14.28515625" style="256" customWidth="1"/>
    <col min="15373" max="15373" width="10.140625" style="256" bestFit="1" customWidth="1"/>
    <col min="15374" max="15616" width="9.140625" style="256"/>
    <col min="15617" max="15617" width="10.7109375" style="256" customWidth="1"/>
    <col min="15618" max="15618" width="6.7109375" style="256" customWidth="1"/>
    <col min="15619" max="15619" width="10.5703125" style="256" customWidth="1"/>
    <col min="15620" max="15620" width="3.28515625" style="256" customWidth="1"/>
    <col min="15621" max="15621" width="9.5703125" style="256" customWidth="1"/>
    <col min="15622" max="15622" width="1.42578125" style="256" customWidth="1"/>
    <col min="15623" max="15623" width="18.5703125" style="256" customWidth="1"/>
    <col min="15624" max="15624" width="14.28515625" style="256" customWidth="1"/>
    <col min="15625" max="15626" width="11.42578125" style="256" customWidth="1"/>
    <col min="15627" max="15628" width="14.28515625" style="256" customWidth="1"/>
    <col min="15629" max="15629" width="10.140625" style="256" bestFit="1" customWidth="1"/>
    <col min="15630" max="15872" width="9.140625" style="256"/>
    <col min="15873" max="15873" width="10.7109375" style="256" customWidth="1"/>
    <col min="15874" max="15874" width="6.7109375" style="256" customWidth="1"/>
    <col min="15875" max="15875" width="10.5703125" style="256" customWidth="1"/>
    <col min="15876" max="15876" width="3.28515625" style="256" customWidth="1"/>
    <col min="15877" max="15877" width="9.5703125" style="256" customWidth="1"/>
    <col min="15878" max="15878" width="1.42578125" style="256" customWidth="1"/>
    <col min="15879" max="15879" width="18.5703125" style="256" customWidth="1"/>
    <col min="15880" max="15880" width="14.28515625" style="256" customWidth="1"/>
    <col min="15881" max="15882" width="11.42578125" style="256" customWidth="1"/>
    <col min="15883" max="15884" width="14.28515625" style="256" customWidth="1"/>
    <col min="15885" max="15885" width="10.140625" style="256" bestFit="1" customWidth="1"/>
    <col min="15886" max="16128" width="9.140625" style="256"/>
    <col min="16129" max="16129" width="10.7109375" style="256" customWidth="1"/>
    <col min="16130" max="16130" width="6.7109375" style="256" customWidth="1"/>
    <col min="16131" max="16131" width="10.5703125" style="256" customWidth="1"/>
    <col min="16132" max="16132" width="3.28515625" style="256" customWidth="1"/>
    <col min="16133" max="16133" width="9.5703125" style="256" customWidth="1"/>
    <col min="16134" max="16134" width="1.42578125" style="256" customWidth="1"/>
    <col min="16135" max="16135" width="18.5703125" style="256" customWidth="1"/>
    <col min="16136" max="16136" width="14.28515625" style="256" customWidth="1"/>
    <col min="16137" max="16138" width="11.42578125" style="256" customWidth="1"/>
    <col min="16139" max="16140" width="14.28515625" style="256" customWidth="1"/>
    <col min="16141" max="16141" width="10.140625" style="256" bestFit="1" customWidth="1"/>
    <col min="16142" max="16384" width="9.140625" style="256"/>
  </cols>
  <sheetData>
    <row r="1" spans="1:13" x14ac:dyDescent="0.25">
      <c r="A1" s="600" t="s">
        <v>210</v>
      </c>
      <c r="B1" s="600"/>
      <c r="C1" s="600"/>
      <c r="D1" s="600"/>
      <c r="E1" s="600"/>
      <c r="F1" s="600"/>
      <c r="G1" s="600"/>
      <c r="H1" s="600"/>
      <c r="I1" s="600"/>
      <c r="J1" s="600"/>
      <c r="K1" s="600"/>
      <c r="L1" s="600"/>
    </row>
    <row r="2" spans="1:13" x14ac:dyDescent="0.25">
      <c r="A2" s="600" t="s">
        <v>211</v>
      </c>
      <c r="B2" s="600"/>
      <c r="C2" s="600"/>
      <c r="D2" s="600"/>
      <c r="E2" s="600"/>
      <c r="F2" s="600"/>
      <c r="G2" s="600"/>
      <c r="H2" s="600"/>
      <c r="I2" s="600"/>
      <c r="J2" s="600"/>
      <c r="K2" s="600"/>
      <c r="L2" s="600"/>
    </row>
    <row r="3" spans="1:13" x14ac:dyDescent="0.25">
      <c r="A3" s="600" t="s">
        <v>191</v>
      </c>
      <c r="B3" s="600"/>
      <c r="C3" s="600"/>
      <c r="D3" s="600"/>
      <c r="E3" s="600"/>
      <c r="F3" s="600"/>
      <c r="G3" s="600"/>
      <c r="H3" s="600"/>
      <c r="I3" s="600"/>
      <c r="J3" s="600"/>
      <c r="K3" s="600"/>
      <c r="L3" s="600"/>
    </row>
    <row r="4" spans="1:13" ht="14.25" customHeight="1" x14ac:dyDescent="0.25"/>
    <row r="5" spans="1:13" ht="20.25" customHeight="1" x14ac:dyDescent="0.25">
      <c r="A5" s="257"/>
      <c r="B5" s="257"/>
      <c r="C5" s="257"/>
      <c r="D5" s="257"/>
      <c r="E5" s="623" t="s">
        <v>192</v>
      </c>
      <c r="F5" s="623"/>
      <c r="G5" s="623" t="s">
        <v>30</v>
      </c>
      <c r="H5" s="623" t="s">
        <v>212</v>
      </c>
      <c r="I5" s="601" t="s">
        <v>213</v>
      </c>
      <c r="J5" s="601"/>
      <c r="K5" s="623" t="s">
        <v>214</v>
      </c>
      <c r="L5" s="623" t="s">
        <v>215</v>
      </c>
      <c r="M5" s="315"/>
    </row>
    <row r="6" spans="1:13" x14ac:dyDescent="0.25">
      <c r="A6" s="578" t="s">
        <v>24</v>
      </c>
      <c r="B6" s="578"/>
      <c r="C6" s="578"/>
      <c r="D6" s="578"/>
      <c r="E6" s="595"/>
      <c r="F6" s="595"/>
      <c r="G6" s="595"/>
      <c r="H6" s="595"/>
      <c r="I6" s="272" t="s">
        <v>216</v>
      </c>
      <c r="J6" s="272" t="s">
        <v>217</v>
      </c>
      <c r="K6" s="595"/>
      <c r="L6" s="595"/>
      <c r="M6" s="315"/>
    </row>
    <row r="7" spans="1:13" ht="15" customHeight="1" x14ac:dyDescent="0.25">
      <c r="A7" s="583" t="s">
        <v>98</v>
      </c>
      <c r="B7" s="583"/>
      <c r="C7" s="583"/>
      <c r="D7" s="583"/>
      <c r="E7" s="3"/>
      <c r="F7" s="3"/>
      <c r="G7" s="3"/>
      <c r="H7" s="3"/>
      <c r="I7" s="40"/>
      <c r="J7" s="40"/>
      <c r="K7" s="3"/>
      <c r="L7" s="3"/>
    </row>
    <row r="8" spans="1:13" x14ac:dyDescent="0.25">
      <c r="A8" s="84">
        <v>0</v>
      </c>
      <c r="B8" s="259" t="s">
        <v>94</v>
      </c>
      <c r="C8" s="275">
        <v>5000</v>
      </c>
      <c r="D8" s="275"/>
      <c r="E8" s="40">
        <f>'[2]Table A3'!B8</f>
        <v>16071</v>
      </c>
      <c r="F8" s="316"/>
      <c r="G8" s="78">
        <f>'[2]Table A3'!C8/1000</f>
        <v>36663.144</v>
      </c>
      <c r="H8" s="78">
        <f>'[2]Table A3'!D8/1000</f>
        <v>7653119.1909999996</v>
      </c>
      <c r="I8" s="40">
        <f>'[2]Table A3'!E8</f>
        <v>25968</v>
      </c>
      <c r="J8" s="40">
        <f>'[2]Table A3'!F8</f>
        <v>2658</v>
      </c>
      <c r="K8" s="78">
        <f>'[2]Table A3'!G8/1000</f>
        <v>26853.507000000001</v>
      </c>
      <c r="L8" s="78">
        <f>'[2]Table A3'!H8/1000</f>
        <v>422.66399999999999</v>
      </c>
    </row>
    <row r="9" spans="1:13" x14ac:dyDescent="0.25">
      <c r="A9" s="84">
        <v>5000</v>
      </c>
      <c r="B9" s="259" t="s">
        <v>94</v>
      </c>
      <c r="C9" s="275">
        <v>10000</v>
      </c>
      <c r="D9" s="275"/>
      <c r="E9" s="40">
        <f>'[2]Table A3'!B9</f>
        <v>10322</v>
      </c>
      <c r="F9" s="316"/>
      <c r="G9" s="78">
        <f>'[2]Table A3'!C9/1000</f>
        <v>75032.923999999999</v>
      </c>
      <c r="H9" s="78">
        <f>'[2]Table A3'!D9/1000</f>
        <v>4825461.3949999996</v>
      </c>
      <c r="I9" s="40">
        <f>'[2]Table A3'!E9</f>
        <v>17110</v>
      </c>
      <c r="J9" s="40">
        <f>'[2]Table A3'!F9</f>
        <v>1624</v>
      </c>
      <c r="K9" s="78">
        <f>'[2]Table A3'!G9/1000</f>
        <v>57386.548999999999</v>
      </c>
      <c r="L9" s="78">
        <f>'[2]Table A3'!H9/1000</f>
        <v>1409.3820000000001</v>
      </c>
    </row>
    <row r="10" spans="1:13" x14ac:dyDescent="0.25">
      <c r="A10" s="84">
        <v>10000</v>
      </c>
      <c r="B10" s="259" t="s">
        <v>94</v>
      </c>
      <c r="C10" s="275">
        <v>20000</v>
      </c>
      <c r="D10" s="275"/>
      <c r="E10" s="40">
        <f>'[2]Table A3'!B10</f>
        <v>11406</v>
      </c>
      <c r="F10" s="316"/>
      <c r="G10" s="78">
        <f>'[2]Table A3'!C10/1000</f>
        <v>164014.83799999999</v>
      </c>
      <c r="H10" s="78">
        <f>'[2]Table A3'!D10/1000</f>
        <v>4954837.4709999999</v>
      </c>
      <c r="I10" s="40">
        <f>'[2]Table A3'!E10</f>
        <v>20480</v>
      </c>
      <c r="J10" s="40">
        <f>'[2]Table A3'!F10</f>
        <v>1814</v>
      </c>
      <c r="K10" s="78">
        <f>'[2]Table A3'!G10/1000</f>
        <v>132264.30499999999</v>
      </c>
      <c r="L10" s="78">
        <f>'[2]Table A3'!H10/1000</f>
        <v>5037.3999999999996</v>
      </c>
    </row>
    <row r="11" spans="1:13" x14ac:dyDescent="0.25">
      <c r="A11" s="84">
        <v>20000</v>
      </c>
      <c r="B11" s="259" t="s">
        <v>94</v>
      </c>
      <c r="C11" s="275">
        <v>30000</v>
      </c>
      <c r="D11" s="275"/>
      <c r="E11" s="40">
        <f>'[2]Table A3'!B11</f>
        <v>6280</v>
      </c>
      <c r="F11" s="316"/>
      <c r="G11" s="78">
        <f>'[2]Table A3'!C11/1000</f>
        <v>154519.87899999999</v>
      </c>
      <c r="H11" s="78">
        <f>'[2]Table A3'!D11/1000</f>
        <v>3390695.64</v>
      </c>
      <c r="I11" s="40">
        <f>'[2]Table A3'!E11</f>
        <v>12133</v>
      </c>
      <c r="J11" s="40">
        <f>'[2]Table A3'!F11</f>
        <v>909</v>
      </c>
      <c r="K11" s="78">
        <f>'[2]Table A3'!G11/1000</f>
        <v>128260.792</v>
      </c>
      <c r="L11" s="78">
        <f>'[2]Table A3'!H11/1000</f>
        <v>6175.3180000000002</v>
      </c>
    </row>
    <row r="12" spans="1:13" x14ac:dyDescent="0.25">
      <c r="A12" s="84">
        <v>30000</v>
      </c>
      <c r="B12" s="259" t="s">
        <v>94</v>
      </c>
      <c r="C12" s="275">
        <v>40000</v>
      </c>
      <c r="D12" s="275"/>
      <c r="E12" s="40">
        <f>'[2]Table A3'!B12</f>
        <v>3757</v>
      </c>
      <c r="F12" s="316"/>
      <c r="G12" s="78">
        <f>'[2]Table A3'!C12/1000</f>
        <v>130293.462</v>
      </c>
      <c r="H12" s="78">
        <f>'[2]Table A3'!D12/1000</f>
        <v>1281645.737</v>
      </c>
      <c r="I12" s="40">
        <f>'[2]Table A3'!E12</f>
        <v>7800</v>
      </c>
      <c r="J12" s="40">
        <f>'[2]Table A3'!F12</f>
        <v>557</v>
      </c>
      <c r="K12" s="78">
        <f>'[2]Table A3'!G12/1000</f>
        <v>109744.59600000001</v>
      </c>
      <c r="L12" s="78">
        <f>'[2]Table A3'!H12/1000</f>
        <v>5895.5510000000004</v>
      </c>
    </row>
    <row r="13" spans="1:13" x14ac:dyDescent="0.25">
      <c r="A13" s="84">
        <v>40000</v>
      </c>
      <c r="B13" s="259" t="s">
        <v>94</v>
      </c>
      <c r="C13" s="275">
        <v>50000</v>
      </c>
      <c r="D13" s="275"/>
      <c r="E13" s="40">
        <f>'[2]Table A3'!B13</f>
        <v>2455</v>
      </c>
      <c r="F13" s="316"/>
      <c r="G13" s="78">
        <f>'[2]Table A3'!C13/1000</f>
        <v>109733.02800000001</v>
      </c>
      <c r="H13" s="78">
        <f>'[2]Table A3'!D13/1000</f>
        <v>1530096.551</v>
      </c>
      <c r="I13" s="40">
        <f>'[2]Table A3'!E13</f>
        <v>5391</v>
      </c>
      <c r="J13" s="40">
        <f>'[2]Table A3'!F13</f>
        <v>411</v>
      </c>
      <c r="K13" s="78">
        <f>'[2]Table A3'!G13/1000</f>
        <v>93126.846000000005</v>
      </c>
      <c r="L13" s="78">
        <f>'[2]Table A3'!H13/1000</f>
        <v>5313.241</v>
      </c>
    </row>
    <row r="14" spans="1:13" x14ac:dyDescent="0.25">
      <c r="A14" s="84">
        <v>50000</v>
      </c>
      <c r="B14" s="259" t="s">
        <v>94</v>
      </c>
      <c r="C14" s="275">
        <v>75000</v>
      </c>
      <c r="D14" s="275"/>
      <c r="E14" s="40">
        <f>'[2]Table A3'!B14</f>
        <v>3461</v>
      </c>
      <c r="F14" s="316"/>
      <c r="G14" s="78">
        <f>'[2]Table A3'!C14/1000</f>
        <v>210214.12700000001</v>
      </c>
      <c r="H14" s="78">
        <f>'[2]Table A3'!D14/1000</f>
        <v>2547190.4789999998</v>
      </c>
      <c r="I14" s="40">
        <f>'[2]Table A3'!E14</f>
        <v>7799</v>
      </c>
      <c r="J14" s="40">
        <f>'[2]Table A3'!F14</f>
        <v>629</v>
      </c>
      <c r="K14" s="78">
        <f>'[2]Table A3'!G14/1000</f>
        <v>180489.69</v>
      </c>
      <c r="L14" s="78">
        <f>'[2]Table A3'!H14/1000</f>
        <v>11143.321</v>
      </c>
    </row>
    <row r="15" spans="1:13" x14ac:dyDescent="0.25">
      <c r="A15" s="84">
        <v>75000</v>
      </c>
      <c r="B15" s="259" t="s">
        <v>94</v>
      </c>
      <c r="C15" s="275">
        <v>100000</v>
      </c>
      <c r="D15" s="275"/>
      <c r="E15" s="40">
        <f>'[2]Table A3'!B15</f>
        <v>1896</v>
      </c>
      <c r="F15" s="316"/>
      <c r="G15" s="78">
        <f>'[2]Table A3'!C15/1000</f>
        <v>163960.66200000001</v>
      </c>
      <c r="H15" s="78">
        <f>'[2]Table A3'!D15/1000</f>
        <v>2420404.4270000001</v>
      </c>
      <c r="I15" s="40">
        <f>'[2]Table A3'!E15</f>
        <v>4427</v>
      </c>
      <c r="J15" s="40">
        <f>'[2]Table A3'!F15</f>
        <v>423</v>
      </c>
      <c r="K15" s="78">
        <f>'[2]Table A3'!G15/1000</f>
        <v>142419.21100000001</v>
      </c>
      <c r="L15" s="78">
        <f>'[2]Table A3'!H15/1000</f>
        <v>9412.4889999999996</v>
      </c>
    </row>
    <row r="16" spans="1:13" x14ac:dyDescent="0.25">
      <c r="A16" s="84">
        <v>100000</v>
      </c>
      <c r="B16" s="259" t="s">
        <v>94</v>
      </c>
      <c r="C16" s="275">
        <v>150000</v>
      </c>
      <c r="D16" s="275"/>
      <c r="E16" s="40">
        <f>'[2]Table A3'!B16</f>
        <v>1684</v>
      </c>
      <c r="F16" s="316"/>
      <c r="G16" s="78">
        <f>'[2]Table A3'!C16/1000</f>
        <v>203604.617</v>
      </c>
      <c r="H16" s="78">
        <f>'[2]Table A3'!D16/1000</f>
        <v>1574104.098</v>
      </c>
      <c r="I16" s="40">
        <f>'[2]Table A3'!E16</f>
        <v>3945</v>
      </c>
      <c r="J16" s="40">
        <f>'[2]Table A3'!F16</f>
        <v>521</v>
      </c>
      <c r="K16" s="78">
        <f>'[2]Table A3'!G16/1000</f>
        <v>182450.89600000001</v>
      </c>
      <c r="L16" s="78">
        <f>'[2]Table A3'!H16/1000</f>
        <v>12687.962</v>
      </c>
    </row>
    <row r="17" spans="1:13" x14ac:dyDescent="0.25">
      <c r="A17" s="84">
        <v>150000</v>
      </c>
      <c r="B17" s="259" t="s">
        <v>94</v>
      </c>
      <c r="C17" s="275">
        <v>200000</v>
      </c>
      <c r="D17" s="275"/>
      <c r="E17" s="40">
        <f>'[2]Table A3'!B17</f>
        <v>727</v>
      </c>
      <c r="F17" s="316"/>
      <c r="G17" s="78">
        <f>'[2]Table A3'!C17/1000</f>
        <v>125754.394</v>
      </c>
      <c r="H17" s="78">
        <f>'[2]Table A3'!D17/1000</f>
        <v>2651814.861</v>
      </c>
      <c r="I17" s="40">
        <f>'[2]Table A3'!E17</f>
        <v>1748</v>
      </c>
      <c r="J17" s="40">
        <f>'[2]Table A3'!F17</f>
        <v>270</v>
      </c>
      <c r="K17" s="78">
        <f>'[2]Table A3'!G17/1000</f>
        <v>116969.436</v>
      </c>
      <c r="L17" s="78">
        <f>'[2]Table A3'!H17/1000</f>
        <v>8469.9459999999999</v>
      </c>
    </row>
    <row r="18" spans="1:13" x14ac:dyDescent="0.25">
      <c r="A18" s="84">
        <v>200000</v>
      </c>
      <c r="B18" s="259" t="s">
        <v>94</v>
      </c>
      <c r="C18" s="275">
        <v>300000</v>
      </c>
      <c r="D18" s="275"/>
      <c r="E18" s="40">
        <f>'[2]Table A3'!B18</f>
        <v>622</v>
      </c>
      <c r="F18" s="316"/>
      <c r="G18" s="78">
        <f>'[2]Table A3'!C18/1000</f>
        <v>151460.28200000001</v>
      </c>
      <c r="H18" s="78">
        <f>'[2]Table A3'!D18/1000</f>
        <v>1752355.4129999999</v>
      </c>
      <c r="I18" s="40">
        <f>'[2]Table A3'!E18</f>
        <v>1399</v>
      </c>
      <c r="J18" s="40">
        <f>'[2]Table A3'!F18</f>
        <v>319</v>
      </c>
      <c r="K18" s="78">
        <f>'[2]Table A3'!G18/1000</f>
        <v>144531.18100000001</v>
      </c>
      <c r="L18" s="78">
        <f>'[2]Table A3'!H18/1000</f>
        <v>10764.304</v>
      </c>
    </row>
    <row r="19" spans="1:13" x14ac:dyDescent="0.25">
      <c r="A19" s="84">
        <v>300000</v>
      </c>
      <c r="B19" s="259" t="s">
        <v>95</v>
      </c>
      <c r="C19" s="277" t="s">
        <v>96</v>
      </c>
      <c r="D19" s="277"/>
      <c r="E19" s="40">
        <f>'[2]Table A3'!B19</f>
        <v>816</v>
      </c>
      <c r="F19" s="316"/>
      <c r="G19" s="78">
        <f>'[2]Table A3'!C19/1000</f>
        <v>732128.66</v>
      </c>
      <c r="H19" s="78">
        <f>'[2]Table A3'!D19/1000</f>
        <v>6510404.392</v>
      </c>
      <c r="I19" s="40">
        <f>'[2]Table A3'!E19</f>
        <v>1693</v>
      </c>
      <c r="J19" s="40">
        <f>'[2]Table A3'!F19</f>
        <v>496</v>
      </c>
      <c r="K19" s="78">
        <f>'[2]Table A3'!G19/1000</f>
        <v>709612.83600000001</v>
      </c>
      <c r="L19" s="78">
        <f>'[2]Table A3'!H19/1000</f>
        <v>60469.805</v>
      </c>
    </row>
    <row r="20" spans="1:13" x14ac:dyDescent="0.25">
      <c r="A20" s="580" t="s">
        <v>197</v>
      </c>
      <c r="B20" s="580"/>
      <c r="C20" s="580"/>
      <c r="D20" s="580"/>
      <c r="E20" s="40">
        <f t="shared" ref="E20:L20" si="0">SUM(E8:E19)</f>
        <v>59497</v>
      </c>
      <c r="F20" s="316"/>
      <c r="G20" s="78">
        <f t="shared" si="0"/>
        <v>2257380.0170000005</v>
      </c>
      <c r="H20" s="293">
        <f>SUM(H8:H19)</f>
        <v>41092129.655000001</v>
      </c>
      <c r="I20" s="40">
        <f t="shared" si="0"/>
        <v>109893</v>
      </c>
      <c r="J20" s="40">
        <f t="shared" si="0"/>
        <v>10631</v>
      </c>
      <c r="K20" s="78">
        <f t="shared" si="0"/>
        <v>2024109.8450000002</v>
      </c>
      <c r="L20" s="78">
        <f t="shared" si="0"/>
        <v>137201.383</v>
      </c>
      <c r="M20" s="98"/>
    </row>
    <row r="21" spans="1:13" ht="7.5" customHeight="1" x14ac:dyDescent="0.25">
      <c r="A21" s="625"/>
      <c r="B21" s="625"/>
      <c r="C21" s="625"/>
      <c r="D21" s="625"/>
      <c r="E21" s="40"/>
      <c r="F21" s="316"/>
      <c r="G21" s="78"/>
      <c r="H21" s="293"/>
      <c r="I21" s="40"/>
      <c r="J21" s="40"/>
      <c r="K21" s="78"/>
      <c r="L21" s="78"/>
    </row>
    <row r="22" spans="1:13" ht="15" customHeight="1" x14ac:dyDescent="0.25">
      <c r="A22" s="577" t="s">
        <v>100</v>
      </c>
      <c r="B22" s="578"/>
      <c r="C22" s="578"/>
      <c r="D22" s="578"/>
      <c r="E22" s="40"/>
      <c r="F22" s="316"/>
      <c r="G22" s="78"/>
      <c r="H22" s="78"/>
      <c r="I22" s="40"/>
      <c r="J22" s="40"/>
      <c r="K22" s="622" t="s">
        <v>71</v>
      </c>
      <c r="L22" s="622"/>
    </row>
    <row r="23" spans="1:13" x14ac:dyDescent="0.25">
      <c r="A23" s="2"/>
      <c r="B23" s="261" t="s">
        <v>68</v>
      </c>
      <c r="C23" s="20"/>
      <c r="D23" s="261"/>
      <c r="E23" s="40">
        <f>'[2]Table A3'!B40</f>
        <v>13575</v>
      </c>
      <c r="F23" s="316"/>
      <c r="G23" s="317">
        <f>'[2]Table A3'!C40/1000</f>
        <v>-1018840.674</v>
      </c>
      <c r="H23" s="317">
        <f>'[2]Table A3'!D40/1000</f>
        <v>10232656.548</v>
      </c>
      <c r="I23" s="40">
        <f>'[2]Table A3'!E40</f>
        <v>28425</v>
      </c>
      <c r="J23" s="40">
        <f>'[2]Table A3'!F40</f>
        <v>7540</v>
      </c>
      <c r="K23" s="622"/>
      <c r="L23" s="622"/>
    </row>
    <row r="24" spans="1:13" x14ac:dyDescent="0.25">
      <c r="A24" s="84">
        <v>0</v>
      </c>
      <c r="B24" s="259" t="s">
        <v>94</v>
      </c>
      <c r="C24" s="277">
        <v>5000</v>
      </c>
      <c r="D24" s="259"/>
      <c r="E24" s="40">
        <f>'[2]Table A3'!B41</f>
        <v>18129</v>
      </c>
      <c r="F24" s="316"/>
      <c r="G24" s="317">
        <f>'[2]Table A3'!C41/1000</f>
        <v>5451.2550000000001</v>
      </c>
      <c r="H24" s="317">
        <f>'[2]Table A3'!D41/1000</f>
        <v>7744751.4979999997</v>
      </c>
      <c r="I24" s="40">
        <f>'[2]Table A3'!E41</f>
        <v>34911</v>
      </c>
      <c r="J24" s="40">
        <f>'[2]Table A3'!F41</f>
        <v>5165</v>
      </c>
      <c r="K24" s="622"/>
      <c r="L24" s="622"/>
    </row>
    <row r="25" spans="1:13" x14ac:dyDescent="0.25">
      <c r="A25" s="84">
        <v>5000</v>
      </c>
      <c r="B25" s="259" t="s">
        <v>94</v>
      </c>
      <c r="C25" s="277">
        <v>10000</v>
      </c>
      <c r="D25" s="259"/>
      <c r="E25" s="40">
        <f>'[2]Table A3'!B42</f>
        <v>569</v>
      </c>
      <c r="F25" s="316"/>
      <c r="G25" s="317">
        <f>'[2]Table A3'!C42/1000</f>
        <v>4056.2710000000002</v>
      </c>
      <c r="H25" s="317">
        <f>'[2]Table A3'!D42/1000</f>
        <v>1186369.0830000001</v>
      </c>
      <c r="I25" s="40">
        <f>'[2]Table A3'!E42</f>
        <v>1444</v>
      </c>
      <c r="J25" s="40">
        <f>'[2]Table A3'!F42</f>
        <v>228</v>
      </c>
      <c r="K25" s="622"/>
      <c r="L25" s="622"/>
    </row>
    <row r="26" spans="1:13" x14ac:dyDescent="0.25">
      <c r="A26" s="84">
        <v>10000</v>
      </c>
      <c r="B26" s="259" t="s">
        <v>95</v>
      </c>
      <c r="C26" s="277" t="s">
        <v>96</v>
      </c>
      <c r="D26" s="259"/>
      <c r="E26" s="40">
        <f>'[2]Table A3'!B43</f>
        <v>531</v>
      </c>
      <c r="F26" s="316"/>
      <c r="G26" s="317">
        <f>'[2]Table A3'!C43/1000</f>
        <v>13172.634</v>
      </c>
      <c r="H26" s="317">
        <f>'[2]Table A3'!D43/1000</f>
        <v>-554780.51800000004</v>
      </c>
      <c r="I26" s="40">
        <f>'[2]Table A3'!E43</f>
        <v>1229</v>
      </c>
      <c r="J26" s="40">
        <f>'[2]Table A3'!F43</f>
        <v>213</v>
      </c>
      <c r="K26" s="622"/>
      <c r="L26" s="622"/>
    </row>
    <row r="27" spans="1:13" x14ac:dyDescent="0.25">
      <c r="A27" s="580" t="s">
        <v>199</v>
      </c>
      <c r="B27" s="580"/>
      <c r="C27" s="580"/>
      <c r="D27" s="580"/>
      <c r="E27" s="40">
        <f t="shared" ref="E27:J27" si="1">SUM(E23:E26)</f>
        <v>32804</v>
      </c>
      <c r="F27" s="40">
        <f t="shared" si="1"/>
        <v>0</v>
      </c>
      <c r="G27" s="317">
        <f t="shared" si="1"/>
        <v>-996160.51400000008</v>
      </c>
      <c r="H27" s="317">
        <f t="shared" si="1"/>
        <v>18608996.611000001</v>
      </c>
      <c r="I27" s="40">
        <f t="shared" si="1"/>
        <v>66009</v>
      </c>
      <c r="J27" s="40">
        <f t="shared" si="1"/>
        <v>13146</v>
      </c>
      <c r="K27" s="622"/>
      <c r="L27" s="622"/>
    </row>
    <row r="28" spans="1:13" ht="7.5" customHeight="1" x14ac:dyDescent="0.25">
      <c r="A28" s="624"/>
      <c r="B28" s="624"/>
      <c r="C28" s="624"/>
      <c r="D28" s="624"/>
      <c r="E28" s="40"/>
      <c r="F28" s="316"/>
      <c r="G28" s="78"/>
      <c r="H28" s="78"/>
      <c r="I28" s="40"/>
      <c r="J28" s="40"/>
      <c r="K28" s="318"/>
      <c r="L28" s="318"/>
    </row>
    <row r="29" spans="1:13" ht="18" customHeight="1" x14ac:dyDescent="0.25">
      <c r="A29" s="610" t="s">
        <v>102</v>
      </c>
      <c r="B29" s="610"/>
      <c r="C29" s="610"/>
      <c r="D29" s="610"/>
      <c r="E29" s="279">
        <f>E20+E27</f>
        <v>92301</v>
      </c>
      <c r="F29" s="319"/>
      <c r="G29" s="320">
        <f>G27+G20</f>
        <v>1261219.5030000005</v>
      </c>
      <c r="H29" s="282">
        <f>H27+H20</f>
        <v>59701126.266000003</v>
      </c>
      <c r="I29" s="279">
        <f>I27+I20</f>
        <v>175902</v>
      </c>
      <c r="J29" s="279">
        <f>J27+J20</f>
        <v>23777</v>
      </c>
      <c r="K29" s="282">
        <f>K20</f>
        <v>2024109.8450000002</v>
      </c>
      <c r="L29" s="282">
        <f>L20</f>
        <v>137201.383</v>
      </c>
    </row>
    <row r="30" spans="1:13" x14ac:dyDescent="0.25">
      <c r="A30" s="310" t="s">
        <v>62</v>
      </c>
      <c r="D30" s="3"/>
      <c r="E30" s="2"/>
      <c r="F30" s="2"/>
      <c r="G30" s="2"/>
      <c r="H30" s="2"/>
      <c r="I30" s="2"/>
      <c r="J30" s="2"/>
      <c r="K30" s="2"/>
      <c r="L30" s="2"/>
    </row>
    <row r="31" spans="1:13" x14ac:dyDescent="0.25">
      <c r="A31" s="310" t="s">
        <v>70</v>
      </c>
      <c r="D31" s="3"/>
      <c r="E31" s="2"/>
      <c r="F31" s="2"/>
      <c r="G31" s="2"/>
      <c r="H31" s="2"/>
      <c r="I31" s="2"/>
      <c r="J31" s="2"/>
      <c r="K31" s="2"/>
      <c r="L31" s="2"/>
    </row>
    <row r="32" spans="1:13" x14ac:dyDescent="0.25">
      <c r="C32" s="3"/>
      <c r="D32" s="3"/>
      <c r="E32" s="2"/>
      <c r="F32" s="2"/>
      <c r="G32" s="2"/>
      <c r="H32" s="2"/>
      <c r="I32" s="2"/>
      <c r="J32" s="2"/>
      <c r="K32" s="2"/>
      <c r="L32" s="2"/>
    </row>
    <row r="33" spans="3:12" x14ac:dyDescent="0.25">
      <c r="C33" s="3"/>
      <c r="D33" s="3"/>
      <c r="E33" s="2"/>
      <c r="F33" s="2"/>
      <c r="G33" s="2"/>
      <c r="H33" s="2"/>
      <c r="I33" s="2"/>
      <c r="J33" s="2"/>
      <c r="K33" s="2"/>
      <c r="L33" s="2"/>
    </row>
    <row r="34" spans="3:12" x14ac:dyDescent="0.25">
      <c r="C34" s="3"/>
      <c r="D34" s="3"/>
      <c r="E34" s="2"/>
      <c r="F34" s="2"/>
      <c r="G34" s="78"/>
      <c r="H34" s="78"/>
      <c r="I34" s="2"/>
      <c r="J34" s="2"/>
      <c r="K34" s="2"/>
      <c r="L34" s="2"/>
    </row>
    <row r="35" spans="3:12" x14ac:dyDescent="0.25">
      <c r="C35" s="255"/>
      <c r="D35" s="255"/>
      <c r="G35" s="78"/>
      <c r="H35" s="78"/>
    </row>
    <row r="36" spans="3:12" x14ac:dyDescent="0.25">
      <c r="C36" s="255"/>
      <c r="D36" s="255"/>
      <c r="G36" s="78"/>
      <c r="H36" s="78"/>
    </row>
    <row r="37" spans="3:12" x14ac:dyDescent="0.25">
      <c r="C37" s="255"/>
      <c r="D37" s="255"/>
      <c r="G37" s="78"/>
      <c r="H37" s="78"/>
    </row>
    <row r="38" spans="3:12" x14ac:dyDescent="0.25">
      <c r="C38" s="255"/>
      <c r="D38" s="255"/>
    </row>
    <row r="39" spans="3:12" x14ac:dyDescent="0.25">
      <c r="C39" s="255"/>
      <c r="D39" s="255"/>
    </row>
    <row r="40" spans="3:12" x14ac:dyDescent="0.25">
      <c r="C40" s="255"/>
      <c r="D40" s="255"/>
    </row>
    <row r="41" spans="3:12" x14ac:dyDescent="0.25">
      <c r="C41" s="255"/>
      <c r="D41" s="255"/>
    </row>
    <row r="42" spans="3:12" x14ac:dyDescent="0.25">
      <c r="C42" s="255"/>
      <c r="D42" s="255"/>
    </row>
    <row r="43" spans="3:12" x14ac:dyDescent="0.25">
      <c r="C43" s="255"/>
      <c r="D43" s="255"/>
    </row>
    <row r="44" spans="3:12" x14ac:dyDescent="0.25">
      <c r="C44" s="255"/>
      <c r="D44" s="255"/>
    </row>
  </sheetData>
  <mergeCells count="18">
    <mergeCell ref="A28:D28"/>
    <mergeCell ref="A29:D29"/>
    <mergeCell ref="A7:D7"/>
    <mergeCell ref="A20:D20"/>
    <mergeCell ref="A21:D21"/>
    <mergeCell ref="A22:D22"/>
    <mergeCell ref="K22:L27"/>
    <mergeCell ref="A27:D27"/>
    <mergeCell ref="A1:L1"/>
    <mergeCell ref="A2:L2"/>
    <mergeCell ref="A3:L3"/>
    <mergeCell ref="E5:F6"/>
    <mergeCell ref="G5:G6"/>
    <mergeCell ref="H5:H6"/>
    <mergeCell ref="I5:J5"/>
    <mergeCell ref="K5:K6"/>
    <mergeCell ref="L5:L6"/>
    <mergeCell ref="A6:D6"/>
  </mergeCells>
  <pageMargins left="0.7" right="0.7" top="0.75" bottom="0.75" header="0.3" footer="0.3"/>
  <legacy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AJ35"/>
  <sheetViews>
    <sheetView topLeftCell="O10" workbookViewId="0">
      <selection activeCell="Y33" sqref="Y33:AG33"/>
    </sheetView>
  </sheetViews>
  <sheetFormatPr defaultRowHeight="15" x14ac:dyDescent="0.25"/>
  <cols>
    <col min="1" max="1" width="11.85546875" style="256" customWidth="1"/>
    <col min="2" max="2" width="7" style="256" customWidth="1"/>
    <col min="3" max="3" width="9.28515625" style="256" customWidth="1"/>
    <col min="4" max="4" width="3.5703125" style="256" customWidth="1"/>
    <col min="5" max="5" width="10.28515625" style="325" customWidth="1"/>
    <col min="6" max="6" width="12.28515625" style="326" customWidth="1"/>
    <col min="7" max="7" width="10.28515625" style="325" customWidth="1"/>
    <col min="8" max="8" width="12.28515625" style="326" customWidth="1"/>
    <col min="9" max="9" width="10.28515625" style="325" customWidth="1"/>
    <col min="10" max="10" width="12.28515625" style="326" customWidth="1"/>
    <col min="11" max="11" width="10.28515625" style="325" customWidth="1"/>
    <col min="12" max="12" width="12.28515625" style="326" customWidth="1"/>
    <col min="13" max="13" width="2.85546875" style="256" customWidth="1"/>
    <col min="14" max="14" width="10.140625" style="256" customWidth="1"/>
    <col min="15" max="15" width="9" style="256" customWidth="1"/>
    <col min="16" max="16" width="10" style="256" customWidth="1"/>
    <col min="17" max="17" width="3.7109375" style="256" customWidth="1"/>
    <col min="18" max="18" width="13.7109375" style="325" customWidth="1"/>
    <col min="19" max="19" width="13.7109375" style="326" customWidth="1"/>
    <col min="20" max="20" width="13.7109375" style="325" customWidth="1"/>
    <col min="21" max="21" width="13.7109375" style="326" customWidth="1"/>
    <col min="22" max="22" width="13.7109375" style="325" customWidth="1"/>
    <col min="23" max="23" width="13.7109375" style="326" customWidth="1"/>
    <col min="24" max="24" width="3.7109375" style="256" customWidth="1"/>
    <col min="25" max="25" width="11.140625" style="256" customWidth="1"/>
    <col min="26" max="26" width="7.5703125" style="256" customWidth="1"/>
    <col min="27" max="27" width="11.5703125" style="256" customWidth="1"/>
    <col min="28" max="28" width="2.85546875" style="256" customWidth="1"/>
    <col min="29" max="29" width="13.7109375" style="325" customWidth="1"/>
    <col min="30" max="30" width="13.7109375" style="326" customWidth="1"/>
    <col min="31" max="31" width="13.7109375" style="325" customWidth="1"/>
    <col min="32" max="32" width="13.7109375" style="326" customWidth="1"/>
    <col min="33" max="33" width="13.7109375" style="325" customWidth="1"/>
    <col min="34" max="34" width="13.7109375" style="326" customWidth="1"/>
    <col min="35" max="35" width="10.7109375" style="256" bestFit="1" customWidth="1"/>
    <col min="36" max="256" width="9.140625" style="256"/>
    <col min="257" max="257" width="11.85546875" style="256" customWidth="1"/>
    <col min="258" max="258" width="7" style="256" customWidth="1"/>
    <col min="259" max="259" width="9.28515625" style="256" customWidth="1"/>
    <col min="260" max="260" width="3.5703125" style="256" customWidth="1"/>
    <col min="261" max="261" width="10.28515625" style="256" customWidth="1"/>
    <col min="262" max="262" width="12.28515625" style="256" customWidth="1"/>
    <col min="263" max="263" width="10.28515625" style="256" customWidth="1"/>
    <col min="264" max="264" width="12.28515625" style="256" customWidth="1"/>
    <col min="265" max="265" width="10.28515625" style="256" customWidth="1"/>
    <col min="266" max="266" width="12.28515625" style="256" customWidth="1"/>
    <col min="267" max="267" width="10.28515625" style="256" customWidth="1"/>
    <col min="268" max="268" width="12.28515625" style="256" customWidth="1"/>
    <col min="269" max="269" width="2.85546875" style="256" customWidth="1"/>
    <col min="270" max="270" width="10.140625" style="256" customWidth="1"/>
    <col min="271" max="271" width="9" style="256" customWidth="1"/>
    <col min="272" max="272" width="10" style="256" customWidth="1"/>
    <col min="273" max="273" width="3.7109375" style="256" customWidth="1"/>
    <col min="274" max="279" width="13.7109375" style="256" customWidth="1"/>
    <col min="280" max="280" width="3.7109375" style="256" customWidth="1"/>
    <col min="281" max="281" width="11.140625" style="256" customWidth="1"/>
    <col min="282" max="282" width="7.5703125" style="256" customWidth="1"/>
    <col min="283" max="283" width="11.5703125" style="256" customWidth="1"/>
    <col min="284" max="284" width="2.85546875" style="256" customWidth="1"/>
    <col min="285" max="290" width="13.7109375" style="256" customWidth="1"/>
    <col min="291" max="291" width="10.7109375" style="256" bestFit="1" customWidth="1"/>
    <col min="292" max="512" width="9.140625" style="256"/>
    <col min="513" max="513" width="11.85546875" style="256" customWidth="1"/>
    <col min="514" max="514" width="7" style="256" customWidth="1"/>
    <col min="515" max="515" width="9.28515625" style="256" customWidth="1"/>
    <col min="516" max="516" width="3.5703125" style="256" customWidth="1"/>
    <col min="517" max="517" width="10.28515625" style="256" customWidth="1"/>
    <col min="518" max="518" width="12.28515625" style="256" customWidth="1"/>
    <col min="519" max="519" width="10.28515625" style="256" customWidth="1"/>
    <col min="520" max="520" width="12.28515625" style="256" customWidth="1"/>
    <col min="521" max="521" width="10.28515625" style="256" customWidth="1"/>
    <col min="522" max="522" width="12.28515625" style="256" customWidth="1"/>
    <col min="523" max="523" width="10.28515625" style="256" customWidth="1"/>
    <col min="524" max="524" width="12.28515625" style="256" customWidth="1"/>
    <col min="525" max="525" width="2.85546875" style="256" customWidth="1"/>
    <col min="526" max="526" width="10.140625" style="256" customWidth="1"/>
    <col min="527" max="527" width="9" style="256" customWidth="1"/>
    <col min="528" max="528" width="10" style="256" customWidth="1"/>
    <col min="529" max="529" width="3.7109375" style="256" customWidth="1"/>
    <col min="530" max="535" width="13.7109375" style="256" customWidth="1"/>
    <col min="536" max="536" width="3.7109375" style="256" customWidth="1"/>
    <col min="537" max="537" width="11.140625" style="256" customWidth="1"/>
    <col min="538" max="538" width="7.5703125" style="256" customWidth="1"/>
    <col min="539" max="539" width="11.5703125" style="256" customWidth="1"/>
    <col min="540" max="540" width="2.85546875" style="256" customWidth="1"/>
    <col min="541" max="546" width="13.7109375" style="256" customWidth="1"/>
    <col min="547" max="547" width="10.7109375" style="256" bestFit="1" customWidth="1"/>
    <col min="548" max="768" width="9.140625" style="256"/>
    <col min="769" max="769" width="11.85546875" style="256" customWidth="1"/>
    <col min="770" max="770" width="7" style="256" customWidth="1"/>
    <col min="771" max="771" width="9.28515625" style="256" customWidth="1"/>
    <col min="772" max="772" width="3.5703125" style="256" customWidth="1"/>
    <col min="773" max="773" width="10.28515625" style="256" customWidth="1"/>
    <col min="774" max="774" width="12.28515625" style="256" customWidth="1"/>
    <col min="775" max="775" width="10.28515625" style="256" customWidth="1"/>
    <col min="776" max="776" width="12.28515625" style="256" customWidth="1"/>
    <col min="777" max="777" width="10.28515625" style="256" customWidth="1"/>
    <col min="778" max="778" width="12.28515625" style="256" customWidth="1"/>
    <col min="779" max="779" width="10.28515625" style="256" customWidth="1"/>
    <col min="780" max="780" width="12.28515625" style="256" customWidth="1"/>
    <col min="781" max="781" width="2.85546875" style="256" customWidth="1"/>
    <col min="782" max="782" width="10.140625" style="256" customWidth="1"/>
    <col min="783" max="783" width="9" style="256" customWidth="1"/>
    <col min="784" max="784" width="10" style="256" customWidth="1"/>
    <col min="785" max="785" width="3.7109375" style="256" customWidth="1"/>
    <col min="786" max="791" width="13.7109375" style="256" customWidth="1"/>
    <col min="792" max="792" width="3.7109375" style="256" customWidth="1"/>
    <col min="793" max="793" width="11.140625" style="256" customWidth="1"/>
    <col min="794" max="794" width="7.5703125" style="256" customWidth="1"/>
    <col min="795" max="795" width="11.5703125" style="256" customWidth="1"/>
    <col min="796" max="796" width="2.85546875" style="256" customWidth="1"/>
    <col min="797" max="802" width="13.7109375" style="256" customWidth="1"/>
    <col min="803" max="803" width="10.7109375" style="256" bestFit="1" customWidth="1"/>
    <col min="804" max="1024" width="9.140625" style="256"/>
    <col min="1025" max="1025" width="11.85546875" style="256" customWidth="1"/>
    <col min="1026" max="1026" width="7" style="256" customWidth="1"/>
    <col min="1027" max="1027" width="9.28515625" style="256" customWidth="1"/>
    <col min="1028" max="1028" width="3.5703125" style="256" customWidth="1"/>
    <col min="1029" max="1029" width="10.28515625" style="256" customWidth="1"/>
    <col min="1030" max="1030" width="12.28515625" style="256" customWidth="1"/>
    <col min="1031" max="1031" width="10.28515625" style="256" customWidth="1"/>
    <col min="1032" max="1032" width="12.28515625" style="256" customWidth="1"/>
    <col min="1033" max="1033" width="10.28515625" style="256" customWidth="1"/>
    <col min="1034" max="1034" width="12.28515625" style="256" customWidth="1"/>
    <col min="1035" max="1035" width="10.28515625" style="256" customWidth="1"/>
    <col min="1036" max="1036" width="12.28515625" style="256" customWidth="1"/>
    <col min="1037" max="1037" width="2.85546875" style="256" customWidth="1"/>
    <col min="1038" max="1038" width="10.140625" style="256" customWidth="1"/>
    <col min="1039" max="1039" width="9" style="256" customWidth="1"/>
    <col min="1040" max="1040" width="10" style="256" customWidth="1"/>
    <col min="1041" max="1041" width="3.7109375" style="256" customWidth="1"/>
    <col min="1042" max="1047" width="13.7109375" style="256" customWidth="1"/>
    <col min="1048" max="1048" width="3.7109375" style="256" customWidth="1"/>
    <col min="1049" max="1049" width="11.140625" style="256" customWidth="1"/>
    <col min="1050" max="1050" width="7.5703125" style="256" customWidth="1"/>
    <col min="1051" max="1051" width="11.5703125" style="256" customWidth="1"/>
    <col min="1052" max="1052" width="2.85546875" style="256" customWidth="1"/>
    <col min="1053" max="1058" width="13.7109375" style="256" customWidth="1"/>
    <col min="1059" max="1059" width="10.7109375" style="256" bestFit="1" customWidth="1"/>
    <col min="1060" max="1280" width="9.140625" style="256"/>
    <col min="1281" max="1281" width="11.85546875" style="256" customWidth="1"/>
    <col min="1282" max="1282" width="7" style="256" customWidth="1"/>
    <col min="1283" max="1283" width="9.28515625" style="256" customWidth="1"/>
    <col min="1284" max="1284" width="3.5703125" style="256" customWidth="1"/>
    <col min="1285" max="1285" width="10.28515625" style="256" customWidth="1"/>
    <col min="1286" max="1286" width="12.28515625" style="256" customWidth="1"/>
    <col min="1287" max="1287" width="10.28515625" style="256" customWidth="1"/>
    <col min="1288" max="1288" width="12.28515625" style="256" customWidth="1"/>
    <col min="1289" max="1289" width="10.28515625" style="256" customWidth="1"/>
    <col min="1290" max="1290" width="12.28515625" style="256" customWidth="1"/>
    <col min="1291" max="1291" width="10.28515625" style="256" customWidth="1"/>
    <col min="1292" max="1292" width="12.28515625" style="256" customWidth="1"/>
    <col min="1293" max="1293" width="2.85546875" style="256" customWidth="1"/>
    <col min="1294" max="1294" width="10.140625" style="256" customWidth="1"/>
    <col min="1295" max="1295" width="9" style="256" customWidth="1"/>
    <col min="1296" max="1296" width="10" style="256" customWidth="1"/>
    <col min="1297" max="1297" width="3.7109375" style="256" customWidth="1"/>
    <col min="1298" max="1303" width="13.7109375" style="256" customWidth="1"/>
    <col min="1304" max="1304" width="3.7109375" style="256" customWidth="1"/>
    <col min="1305" max="1305" width="11.140625" style="256" customWidth="1"/>
    <col min="1306" max="1306" width="7.5703125" style="256" customWidth="1"/>
    <col min="1307" max="1307" width="11.5703125" style="256" customWidth="1"/>
    <col min="1308" max="1308" width="2.85546875" style="256" customWidth="1"/>
    <col min="1309" max="1314" width="13.7109375" style="256" customWidth="1"/>
    <col min="1315" max="1315" width="10.7109375" style="256" bestFit="1" customWidth="1"/>
    <col min="1316" max="1536" width="9.140625" style="256"/>
    <col min="1537" max="1537" width="11.85546875" style="256" customWidth="1"/>
    <col min="1538" max="1538" width="7" style="256" customWidth="1"/>
    <col min="1539" max="1539" width="9.28515625" style="256" customWidth="1"/>
    <col min="1540" max="1540" width="3.5703125" style="256" customWidth="1"/>
    <col min="1541" max="1541" width="10.28515625" style="256" customWidth="1"/>
    <col min="1542" max="1542" width="12.28515625" style="256" customWidth="1"/>
    <col min="1543" max="1543" width="10.28515625" style="256" customWidth="1"/>
    <col min="1544" max="1544" width="12.28515625" style="256" customWidth="1"/>
    <col min="1545" max="1545" width="10.28515625" style="256" customWidth="1"/>
    <col min="1546" max="1546" width="12.28515625" style="256" customWidth="1"/>
    <col min="1547" max="1547" width="10.28515625" style="256" customWidth="1"/>
    <col min="1548" max="1548" width="12.28515625" style="256" customWidth="1"/>
    <col min="1549" max="1549" width="2.85546875" style="256" customWidth="1"/>
    <col min="1550" max="1550" width="10.140625" style="256" customWidth="1"/>
    <col min="1551" max="1551" width="9" style="256" customWidth="1"/>
    <col min="1552" max="1552" width="10" style="256" customWidth="1"/>
    <col min="1553" max="1553" width="3.7109375" style="256" customWidth="1"/>
    <col min="1554" max="1559" width="13.7109375" style="256" customWidth="1"/>
    <col min="1560" max="1560" width="3.7109375" style="256" customWidth="1"/>
    <col min="1561" max="1561" width="11.140625" style="256" customWidth="1"/>
    <col min="1562" max="1562" width="7.5703125" style="256" customWidth="1"/>
    <col min="1563" max="1563" width="11.5703125" style="256" customWidth="1"/>
    <col min="1564" max="1564" width="2.85546875" style="256" customWidth="1"/>
    <col min="1565" max="1570" width="13.7109375" style="256" customWidth="1"/>
    <col min="1571" max="1571" width="10.7109375" style="256" bestFit="1" customWidth="1"/>
    <col min="1572" max="1792" width="9.140625" style="256"/>
    <col min="1793" max="1793" width="11.85546875" style="256" customWidth="1"/>
    <col min="1794" max="1794" width="7" style="256" customWidth="1"/>
    <col min="1795" max="1795" width="9.28515625" style="256" customWidth="1"/>
    <col min="1796" max="1796" width="3.5703125" style="256" customWidth="1"/>
    <col min="1797" max="1797" width="10.28515625" style="256" customWidth="1"/>
    <col min="1798" max="1798" width="12.28515625" style="256" customWidth="1"/>
    <col min="1799" max="1799" width="10.28515625" style="256" customWidth="1"/>
    <col min="1800" max="1800" width="12.28515625" style="256" customWidth="1"/>
    <col min="1801" max="1801" width="10.28515625" style="256" customWidth="1"/>
    <col min="1802" max="1802" width="12.28515625" style="256" customWidth="1"/>
    <col min="1803" max="1803" width="10.28515625" style="256" customWidth="1"/>
    <col min="1804" max="1804" width="12.28515625" style="256" customWidth="1"/>
    <col min="1805" max="1805" width="2.85546875" style="256" customWidth="1"/>
    <col min="1806" max="1806" width="10.140625" style="256" customWidth="1"/>
    <col min="1807" max="1807" width="9" style="256" customWidth="1"/>
    <col min="1808" max="1808" width="10" style="256" customWidth="1"/>
    <col min="1809" max="1809" width="3.7109375" style="256" customWidth="1"/>
    <col min="1810" max="1815" width="13.7109375" style="256" customWidth="1"/>
    <col min="1816" max="1816" width="3.7109375" style="256" customWidth="1"/>
    <col min="1817" max="1817" width="11.140625" style="256" customWidth="1"/>
    <col min="1818" max="1818" width="7.5703125" style="256" customWidth="1"/>
    <col min="1819" max="1819" width="11.5703125" style="256" customWidth="1"/>
    <col min="1820" max="1820" width="2.85546875" style="256" customWidth="1"/>
    <col min="1821" max="1826" width="13.7109375" style="256" customWidth="1"/>
    <col min="1827" max="1827" width="10.7109375" style="256" bestFit="1" customWidth="1"/>
    <col min="1828" max="2048" width="9.140625" style="256"/>
    <col min="2049" max="2049" width="11.85546875" style="256" customWidth="1"/>
    <col min="2050" max="2050" width="7" style="256" customWidth="1"/>
    <col min="2051" max="2051" width="9.28515625" style="256" customWidth="1"/>
    <col min="2052" max="2052" width="3.5703125" style="256" customWidth="1"/>
    <col min="2053" max="2053" width="10.28515625" style="256" customWidth="1"/>
    <col min="2054" max="2054" width="12.28515625" style="256" customWidth="1"/>
    <col min="2055" max="2055" width="10.28515625" style="256" customWidth="1"/>
    <col min="2056" max="2056" width="12.28515625" style="256" customWidth="1"/>
    <col min="2057" max="2057" width="10.28515625" style="256" customWidth="1"/>
    <col min="2058" max="2058" width="12.28515625" style="256" customWidth="1"/>
    <col min="2059" max="2059" width="10.28515625" style="256" customWidth="1"/>
    <col min="2060" max="2060" width="12.28515625" style="256" customWidth="1"/>
    <col min="2061" max="2061" width="2.85546875" style="256" customWidth="1"/>
    <col min="2062" max="2062" width="10.140625" style="256" customWidth="1"/>
    <col min="2063" max="2063" width="9" style="256" customWidth="1"/>
    <col min="2064" max="2064" width="10" style="256" customWidth="1"/>
    <col min="2065" max="2065" width="3.7109375" style="256" customWidth="1"/>
    <col min="2066" max="2071" width="13.7109375" style="256" customWidth="1"/>
    <col min="2072" max="2072" width="3.7109375" style="256" customWidth="1"/>
    <col min="2073" max="2073" width="11.140625" style="256" customWidth="1"/>
    <col min="2074" max="2074" width="7.5703125" style="256" customWidth="1"/>
    <col min="2075" max="2075" width="11.5703125" style="256" customWidth="1"/>
    <col min="2076" max="2076" width="2.85546875" style="256" customWidth="1"/>
    <col min="2077" max="2082" width="13.7109375" style="256" customWidth="1"/>
    <col min="2083" max="2083" width="10.7109375" style="256" bestFit="1" customWidth="1"/>
    <col min="2084" max="2304" width="9.140625" style="256"/>
    <col min="2305" max="2305" width="11.85546875" style="256" customWidth="1"/>
    <col min="2306" max="2306" width="7" style="256" customWidth="1"/>
    <col min="2307" max="2307" width="9.28515625" style="256" customWidth="1"/>
    <col min="2308" max="2308" width="3.5703125" style="256" customWidth="1"/>
    <col min="2309" max="2309" width="10.28515625" style="256" customWidth="1"/>
    <col min="2310" max="2310" width="12.28515625" style="256" customWidth="1"/>
    <col min="2311" max="2311" width="10.28515625" style="256" customWidth="1"/>
    <col min="2312" max="2312" width="12.28515625" style="256" customWidth="1"/>
    <col min="2313" max="2313" width="10.28515625" style="256" customWidth="1"/>
    <col min="2314" max="2314" width="12.28515625" style="256" customWidth="1"/>
    <col min="2315" max="2315" width="10.28515625" style="256" customWidth="1"/>
    <col min="2316" max="2316" width="12.28515625" style="256" customWidth="1"/>
    <col min="2317" max="2317" width="2.85546875" style="256" customWidth="1"/>
    <col min="2318" max="2318" width="10.140625" style="256" customWidth="1"/>
    <col min="2319" max="2319" width="9" style="256" customWidth="1"/>
    <col min="2320" max="2320" width="10" style="256" customWidth="1"/>
    <col min="2321" max="2321" width="3.7109375" style="256" customWidth="1"/>
    <col min="2322" max="2327" width="13.7109375" style="256" customWidth="1"/>
    <col min="2328" max="2328" width="3.7109375" style="256" customWidth="1"/>
    <col min="2329" max="2329" width="11.140625" style="256" customWidth="1"/>
    <col min="2330" max="2330" width="7.5703125" style="256" customWidth="1"/>
    <col min="2331" max="2331" width="11.5703125" style="256" customWidth="1"/>
    <col min="2332" max="2332" width="2.85546875" style="256" customWidth="1"/>
    <col min="2333" max="2338" width="13.7109375" style="256" customWidth="1"/>
    <col min="2339" max="2339" width="10.7109375" style="256" bestFit="1" customWidth="1"/>
    <col min="2340" max="2560" width="9.140625" style="256"/>
    <col min="2561" max="2561" width="11.85546875" style="256" customWidth="1"/>
    <col min="2562" max="2562" width="7" style="256" customWidth="1"/>
    <col min="2563" max="2563" width="9.28515625" style="256" customWidth="1"/>
    <col min="2564" max="2564" width="3.5703125" style="256" customWidth="1"/>
    <col min="2565" max="2565" width="10.28515625" style="256" customWidth="1"/>
    <col min="2566" max="2566" width="12.28515625" style="256" customWidth="1"/>
    <col min="2567" max="2567" width="10.28515625" style="256" customWidth="1"/>
    <col min="2568" max="2568" width="12.28515625" style="256" customWidth="1"/>
    <col min="2569" max="2569" width="10.28515625" style="256" customWidth="1"/>
    <col min="2570" max="2570" width="12.28515625" style="256" customWidth="1"/>
    <col min="2571" max="2571" width="10.28515625" style="256" customWidth="1"/>
    <col min="2572" max="2572" width="12.28515625" style="256" customWidth="1"/>
    <col min="2573" max="2573" width="2.85546875" style="256" customWidth="1"/>
    <col min="2574" max="2574" width="10.140625" style="256" customWidth="1"/>
    <col min="2575" max="2575" width="9" style="256" customWidth="1"/>
    <col min="2576" max="2576" width="10" style="256" customWidth="1"/>
    <col min="2577" max="2577" width="3.7109375" style="256" customWidth="1"/>
    <col min="2578" max="2583" width="13.7109375" style="256" customWidth="1"/>
    <col min="2584" max="2584" width="3.7109375" style="256" customWidth="1"/>
    <col min="2585" max="2585" width="11.140625" style="256" customWidth="1"/>
    <col min="2586" max="2586" width="7.5703125" style="256" customWidth="1"/>
    <col min="2587" max="2587" width="11.5703125" style="256" customWidth="1"/>
    <col min="2588" max="2588" width="2.85546875" style="256" customWidth="1"/>
    <col min="2589" max="2594" width="13.7109375" style="256" customWidth="1"/>
    <col min="2595" max="2595" width="10.7109375" style="256" bestFit="1" customWidth="1"/>
    <col min="2596" max="2816" width="9.140625" style="256"/>
    <col min="2817" max="2817" width="11.85546875" style="256" customWidth="1"/>
    <col min="2818" max="2818" width="7" style="256" customWidth="1"/>
    <col min="2819" max="2819" width="9.28515625" style="256" customWidth="1"/>
    <col min="2820" max="2820" width="3.5703125" style="256" customWidth="1"/>
    <col min="2821" max="2821" width="10.28515625" style="256" customWidth="1"/>
    <col min="2822" max="2822" width="12.28515625" style="256" customWidth="1"/>
    <col min="2823" max="2823" width="10.28515625" style="256" customWidth="1"/>
    <col min="2824" max="2824" width="12.28515625" style="256" customWidth="1"/>
    <col min="2825" max="2825" width="10.28515625" style="256" customWidth="1"/>
    <col min="2826" max="2826" width="12.28515625" style="256" customWidth="1"/>
    <col min="2827" max="2827" width="10.28515625" style="256" customWidth="1"/>
    <col min="2828" max="2828" width="12.28515625" style="256" customWidth="1"/>
    <col min="2829" max="2829" width="2.85546875" style="256" customWidth="1"/>
    <col min="2830" max="2830" width="10.140625" style="256" customWidth="1"/>
    <col min="2831" max="2831" width="9" style="256" customWidth="1"/>
    <col min="2832" max="2832" width="10" style="256" customWidth="1"/>
    <col min="2833" max="2833" width="3.7109375" style="256" customWidth="1"/>
    <col min="2834" max="2839" width="13.7109375" style="256" customWidth="1"/>
    <col min="2840" max="2840" width="3.7109375" style="256" customWidth="1"/>
    <col min="2841" max="2841" width="11.140625" style="256" customWidth="1"/>
    <col min="2842" max="2842" width="7.5703125" style="256" customWidth="1"/>
    <col min="2843" max="2843" width="11.5703125" style="256" customWidth="1"/>
    <col min="2844" max="2844" width="2.85546875" style="256" customWidth="1"/>
    <col min="2845" max="2850" width="13.7109375" style="256" customWidth="1"/>
    <col min="2851" max="2851" width="10.7109375" style="256" bestFit="1" customWidth="1"/>
    <col min="2852" max="3072" width="9.140625" style="256"/>
    <col min="3073" max="3073" width="11.85546875" style="256" customWidth="1"/>
    <col min="3074" max="3074" width="7" style="256" customWidth="1"/>
    <col min="3075" max="3075" width="9.28515625" style="256" customWidth="1"/>
    <col min="3076" max="3076" width="3.5703125" style="256" customWidth="1"/>
    <col min="3077" max="3077" width="10.28515625" style="256" customWidth="1"/>
    <col min="3078" max="3078" width="12.28515625" style="256" customWidth="1"/>
    <col min="3079" max="3079" width="10.28515625" style="256" customWidth="1"/>
    <col min="3080" max="3080" width="12.28515625" style="256" customWidth="1"/>
    <col min="3081" max="3081" width="10.28515625" style="256" customWidth="1"/>
    <col min="3082" max="3082" width="12.28515625" style="256" customWidth="1"/>
    <col min="3083" max="3083" width="10.28515625" style="256" customWidth="1"/>
    <col min="3084" max="3084" width="12.28515625" style="256" customWidth="1"/>
    <col min="3085" max="3085" width="2.85546875" style="256" customWidth="1"/>
    <col min="3086" max="3086" width="10.140625" style="256" customWidth="1"/>
    <col min="3087" max="3087" width="9" style="256" customWidth="1"/>
    <col min="3088" max="3088" width="10" style="256" customWidth="1"/>
    <col min="3089" max="3089" width="3.7109375" style="256" customWidth="1"/>
    <col min="3090" max="3095" width="13.7109375" style="256" customWidth="1"/>
    <col min="3096" max="3096" width="3.7109375" style="256" customWidth="1"/>
    <col min="3097" max="3097" width="11.140625" style="256" customWidth="1"/>
    <col min="3098" max="3098" width="7.5703125" style="256" customWidth="1"/>
    <col min="3099" max="3099" width="11.5703125" style="256" customWidth="1"/>
    <col min="3100" max="3100" width="2.85546875" style="256" customWidth="1"/>
    <col min="3101" max="3106" width="13.7109375" style="256" customWidth="1"/>
    <col min="3107" max="3107" width="10.7109375" style="256" bestFit="1" customWidth="1"/>
    <col min="3108" max="3328" width="9.140625" style="256"/>
    <col min="3329" max="3329" width="11.85546875" style="256" customWidth="1"/>
    <col min="3330" max="3330" width="7" style="256" customWidth="1"/>
    <col min="3331" max="3331" width="9.28515625" style="256" customWidth="1"/>
    <col min="3332" max="3332" width="3.5703125" style="256" customWidth="1"/>
    <col min="3333" max="3333" width="10.28515625" style="256" customWidth="1"/>
    <col min="3334" max="3334" width="12.28515625" style="256" customWidth="1"/>
    <col min="3335" max="3335" width="10.28515625" style="256" customWidth="1"/>
    <col min="3336" max="3336" width="12.28515625" style="256" customWidth="1"/>
    <col min="3337" max="3337" width="10.28515625" style="256" customWidth="1"/>
    <col min="3338" max="3338" width="12.28515625" style="256" customWidth="1"/>
    <col min="3339" max="3339" width="10.28515625" style="256" customWidth="1"/>
    <col min="3340" max="3340" width="12.28515625" style="256" customWidth="1"/>
    <col min="3341" max="3341" width="2.85546875" style="256" customWidth="1"/>
    <col min="3342" max="3342" width="10.140625" style="256" customWidth="1"/>
    <col min="3343" max="3343" width="9" style="256" customWidth="1"/>
    <col min="3344" max="3344" width="10" style="256" customWidth="1"/>
    <col min="3345" max="3345" width="3.7109375" style="256" customWidth="1"/>
    <col min="3346" max="3351" width="13.7109375" style="256" customWidth="1"/>
    <col min="3352" max="3352" width="3.7109375" style="256" customWidth="1"/>
    <col min="3353" max="3353" width="11.140625" style="256" customWidth="1"/>
    <col min="3354" max="3354" width="7.5703125" style="256" customWidth="1"/>
    <col min="3355" max="3355" width="11.5703125" style="256" customWidth="1"/>
    <col min="3356" max="3356" width="2.85546875" style="256" customWidth="1"/>
    <col min="3357" max="3362" width="13.7109375" style="256" customWidth="1"/>
    <col min="3363" max="3363" width="10.7109375" style="256" bestFit="1" customWidth="1"/>
    <col min="3364" max="3584" width="9.140625" style="256"/>
    <col min="3585" max="3585" width="11.85546875" style="256" customWidth="1"/>
    <col min="3586" max="3586" width="7" style="256" customWidth="1"/>
    <col min="3587" max="3587" width="9.28515625" style="256" customWidth="1"/>
    <col min="3588" max="3588" width="3.5703125" style="256" customWidth="1"/>
    <col min="3589" max="3589" width="10.28515625" style="256" customWidth="1"/>
    <col min="3590" max="3590" width="12.28515625" style="256" customWidth="1"/>
    <col min="3591" max="3591" width="10.28515625" style="256" customWidth="1"/>
    <col min="3592" max="3592" width="12.28515625" style="256" customWidth="1"/>
    <col min="3593" max="3593" width="10.28515625" style="256" customWidth="1"/>
    <col min="3594" max="3594" width="12.28515625" style="256" customWidth="1"/>
    <col min="3595" max="3595" width="10.28515625" style="256" customWidth="1"/>
    <col min="3596" max="3596" width="12.28515625" style="256" customWidth="1"/>
    <col min="3597" max="3597" width="2.85546875" style="256" customWidth="1"/>
    <col min="3598" max="3598" width="10.140625" style="256" customWidth="1"/>
    <col min="3599" max="3599" width="9" style="256" customWidth="1"/>
    <col min="3600" max="3600" width="10" style="256" customWidth="1"/>
    <col min="3601" max="3601" width="3.7109375" style="256" customWidth="1"/>
    <col min="3602" max="3607" width="13.7109375" style="256" customWidth="1"/>
    <col min="3608" max="3608" width="3.7109375" style="256" customWidth="1"/>
    <col min="3609" max="3609" width="11.140625" style="256" customWidth="1"/>
    <col min="3610" max="3610" width="7.5703125" style="256" customWidth="1"/>
    <col min="3611" max="3611" width="11.5703125" style="256" customWidth="1"/>
    <col min="3612" max="3612" width="2.85546875" style="256" customWidth="1"/>
    <col min="3613" max="3618" width="13.7109375" style="256" customWidth="1"/>
    <col min="3619" max="3619" width="10.7109375" style="256" bestFit="1" customWidth="1"/>
    <col min="3620" max="3840" width="9.140625" style="256"/>
    <col min="3841" max="3841" width="11.85546875" style="256" customWidth="1"/>
    <col min="3842" max="3842" width="7" style="256" customWidth="1"/>
    <col min="3843" max="3843" width="9.28515625" style="256" customWidth="1"/>
    <col min="3844" max="3844" width="3.5703125" style="256" customWidth="1"/>
    <col min="3845" max="3845" width="10.28515625" style="256" customWidth="1"/>
    <col min="3846" max="3846" width="12.28515625" style="256" customWidth="1"/>
    <col min="3847" max="3847" width="10.28515625" style="256" customWidth="1"/>
    <col min="3848" max="3848" width="12.28515625" style="256" customWidth="1"/>
    <col min="3849" max="3849" width="10.28515625" style="256" customWidth="1"/>
    <col min="3850" max="3850" width="12.28515625" style="256" customWidth="1"/>
    <col min="3851" max="3851" width="10.28515625" style="256" customWidth="1"/>
    <col min="3852" max="3852" width="12.28515625" style="256" customWidth="1"/>
    <col min="3853" max="3853" width="2.85546875" style="256" customWidth="1"/>
    <col min="3854" max="3854" width="10.140625" style="256" customWidth="1"/>
    <col min="3855" max="3855" width="9" style="256" customWidth="1"/>
    <col min="3856" max="3856" width="10" style="256" customWidth="1"/>
    <col min="3857" max="3857" width="3.7109375" style="256" customWidth="1"/>
    <col min="3858" max="3863" width="13.7109375" style="256" customWidth="1"/>
    <col min="3864" max="3864" width="3.7109375" style="256" customWidth="1"/>
    <col min="3865" max="3865" width="11.140625" style="256" customWidth="1"/>
    <col min="3866" max="3866" width="7.5703125" style="256" customWidth="1"/>
    <col min="3867" max="3867" width="11.5703125" style="256" customWidth="1"/>
    <col min="3868" max="3868" width="2.85546875" style="256" customWidth="1"/>
    <col min="3869" max="3874" width="13.7109375" style="256" customWidth="1"/>
    <col min="3875" max="3875" width="10.7109375" style="256" bestFit="1" customWidth="1"/>
    <col min="3876" max="4096" width="9.140625" style="256"/>
    <col min="4097" max="4097" width="11.85546875" style="256" customWidth="1"/>
    <col min="4098" max="4098" width="7" style="256" customWidth="1"/>
    <col min="4099" max="4099" width="9.28515625" style="256" customWidth="1"/>
    <col min="4100" max="4100" width="3.5703125" style="256" customWidth="1"/>
    <col min="4101" max="4101" width="10.28515625" style="256" customWidth="1"/>
    <col min="4102" max="4102" width="12.28515625" style="256" customWidth="1"/>
    <col min="4103" max="4103" width="10.28515625" style="256" customWidth="1"/>
    <col min="4104" max="4104" width="12.28515625" style="256" customWidth="1"/>
    <col min="4105" max="4105" width="10.28515625" style="256" customWidth="1"/>
    <col min="4106" max="4106" width="12.28515625" style="256" customWidth="1"/>
    <col min="4107" max="4107" width="10.28515625" style="256" customWidth="1"/>
    <col min="4108" max="4108" width="12.28515625" style="256" customWidth="1"/>
    <col min="4109" max="4109" width="2.85546875" style="256" customWidth="1"/>
    <col min="4110" max="4110" width="10.140625" style="256" customWidth="1"/>
    <col min="4111" max="4111" width="9" style="256" customWidth="1"/>
    <col min="4112" max="4112" width="10" style="256" customWidth="1"/>
    <col min="4113" max="4113" width="3.7109375" style="256" customWidth="1"/>
    <col min="4114" max="4119" width="13.7109375" style="256" customWidth="1"/>
    <col min="4120" max="4120" width="3.7109375" style="256" customWidth="1"/>
    <col min="4121" max="4121" width="11.140625" style="256" customWidth="1"/>
    <col min="4122" max="4122" width="7.5703125" style="256" customWidth="1"/>
    <col min="4123" max="4123" width="11.5703125" style="256" customWidth="1"/>
    <col min="4124" max="4124" width="2.85546875" style="256" customWidth="1"/>
    <col min="4125" max="4130" width="13.7109375" style="256" customWidth="1"/>
    <col min="4131" max="4131" width="10.7109375" style="256" bestFit="1" customWidth="1"/>
    <col min="4132" max="4352" width="9.140625" style="256"/>
    <col min="4353" max="4353" width="11.85546875" style="256" customWidth="1"/>
    <col min="4354" max="4354" width="7" style="256" customWidth="1"/>
    <col min="4355" max="4355" width="9.28515625" style="256" customWidth="1"/>
    <col min="4356" max="4356" width="3.5703125" style="256" customWidth="1"/>
    <col min="4357" max="4357" width="10.28515625" style="256" customWidth="1"/>
    <col min="4358" max="4358" width="12.28515625" style="256" customWidth="1"/>
    <col min="4359" max="4359" width="10.28515625" style="256" customWidth="1"/>
    <col min="4360" max="4360" width="12.28515625" style="256" customWidth="1"/>
    <col min="4361" max="4361" width="10.28515625" style="256" customWidth="1"/>
    <col min="4362" max="4362" width="12.28515625" style="256" customWidth="1"/>
    <col min="4363" max="4363" width="10.28515625" style="256" customWidth="1"/>
    <col min="4364" max="4364" width="12.28515625" style="256" customWidth="1"/>
    <col min="4365" max="4365" width="2.85546875" style="256" customWidth="1"/>
    <col min="4366" max="4366" width="10.140625" style="256" customWidth="1"/>
    <col min="4367" max="4367" width="9" style="256" customWidth="1"/>
    <col min="4368" max="4368" width="10" style="256" customWidth="1"/>
    <col min="4369" max="4369" width="3.7109375" style="256" customWidth="1"/>
    <col min="4370" max="4375" width="13.7109375" style="256" customWidth="1"/>
    <col min="4376" max="4376" width="3.7109375" style="256" customWidth="1"/>
    <col min="4377" max="4377" width="11.140625" style="256" customWidth="1"/>
    <col min="4378" max="4378" width="7.5703125" style="256" customWidth="1"/>
    <col min="4379" max="4379" width="11.5703125" style="256" customWidth="1"/>
    <col min="4380" max="4380" width="2.85546875" style="256" customWidth="1"/>
    <col min="4381" max="4386" width="13.7109375" style="256" customWidth="1"/>
    <col min="4387" max="4387" width="10.7109375" style="256" bestFit="1" customWidth="1"/>
    <col min="4388" max="4608" width="9.140625" style="256"/>
    <col min="4609" max="4609" width="11.85546875" style="256" customWidth="1"/>
    <col min="4610" max="4610" width="7" style="256" customWidth="1"/>
    <col min="4611" max="4611" width="9.28515625" style="256" customWidth="1"/>
    <col min="4612" max="4612" width="3.5703125" style="256" customWidth="1"/>
    <col min="4613" max="4613" width="10.28515625" style="256" customWidth="1"/>
    <col min="4614" max="4614" width="12.28515625" style="256" customWidth="1"/>
    <col min="4615" max="4615" width="10.28515625" style="256" customWidth="1"/>
    <col min="4616" max="4616" width="12.28515625" style="256" customWidth="1"/>
    <col min="4617" max="4617" width="10.28515625" style="256" customWidth="1"/>
    <col min="4618" max="4618" width="12.28515625" style="256" customWidth="1"/>
    <col min="4619" max="4619" width="10.28515625" style="256" customWidth="1"/>
    <col min="4620" max="4620" width="12.28515625" style="256" customWidth="1"/>
    <col min="4621" max="4621" width="2.85546875" style="256" customWidth="1"/>
    <col min="4622" max="4622" width="10.140625" style="256" customWidth="1"/>
    <col min="4623" max="4623" width="9" style="256" customWidth="1"/>
    <col min="4624" max="4624" width="10" style="256" customWidth="1"/>
    <col min="4625" max="4625" width="3.7109375" style="256" customWidth="1"/>
    <col min="4626" max="4631" width="13.7109375" style="256" customWidth="1"/>
    <col min="4632" max="4632" width="3.7109375" style="256" customWidth="1"/>
    <col min="4633" max="4633" width="11.140625" style="256" customWidth="1"/>
    <col min="4634" max="4634" width="7.5703125" style="256" customWidth="1"/>
    <col min="4635" max="4635" width="11.5703125" style="256" customWidth="1"/>
    <col min="4636" max="4636" width="2.85546875" style="256" customWidth="1"/>
    <col min="4637" max="4642" width="13.7109375" style="256" customWidth="1"/>
    <col min="4643" max="4643" width="10.7109375" style="256" bestFit="1" customWidth="1"/>
    <col min="4644" max="4864" width="9.140625" style="256"/>
    <col min="4865" max="4865" width="11.85546875" style="256" customWidth="1"/>
    <col min="4866" max="4866" width="7" style="256" customWidth="1"/>
    <col min="4867" max="4867" width="9.28515625" style="256" customWidth="1"/>
    <col min="4868" max="4868" width="3.5703125" style="256" customWidth="1"/>
    <col min="4869" max="4869" width="10.28515625" style="256" customWidth="1"/>
    <col min="4870" max="4870" width="12.28515625" style="256" customWidth="1"/>
    <col min="4871" max="4871" width="10.28515625" style="256" customWidth="1"/>
    <col min="4872" max="4872" width="12.28515625" style="256" customWidth="1"/>
    <col min="4873" max="4873" width="10.28515625" style="256" customWidth="1"/>
    <col min="4874" max="4874" width="12.28515625" style="256" customWidth="1"/>
    <col min="4875" max="4875" width="10.28515625" style="256" customWidth="1"/>
    <col min="4876" max="4876" width="12.28515625" style="256" customWidth="1"/>
    <col min="4877" max="4877" width="2.85546875" style="256" customWidth="1"/>
    <col min="4878" max="4878" width="10.140625" style="256" customWidth="1"/>
    <col min="4879" max="4879" width="9" style="256" customWidth="1"/>
    <col min="4880" max="4880" width="10" style="256" customWidth="1"/>
    <col min="4881" max="4881" width="3.7109375" style="256" customWidth="1"/>
    <col min="4882" max="4887" width="13.7109375" style="256" customWidth="1"/>
    <col min="4888" max="4888" width="3.7109375" style="256" customWidth="1"/>
    <col min="4889" max="4889" width="11.140625" style="256" customWidth="1"/>
    <col min="4890" max="4890" width="7.5703125" style="256" customWidth="1"/>
    <col min="4891" max="4891" width="11.5703125" style="256" customWidth="1"/>
    <col min="4892" max="4892" width="2.85546875" style="256" customWidth="1"/>
    <col min="4893" max="4898" width="13.7109375" style="256" customWidth="1"/>
    <col min="4899" max="4899" width="10.7109375" style="256" bestFit="1" customWidth="1"/>
    <col min="4900" max="5120" width="9.140625" style="256"/>
    <col min="5121" max="5121" width="11.85546875" style="256" customWidth="1"/>
    <col min="5122" max="5122" width="7" style="256" customWidth="1"/>
    <col min="5123" max="5123" width="9.28515625" style="256" customWidth="1"/>
    <col min="5124" max="5124" width="3.5703125" style="256" customWidth="1"/>
    <col min="5125" max="5125" width="10.28515625" style="256" customWidth="1"/>
    <col min="5126" max="5126" width="12.28515625" style="256" customWidth="1"/>
    <col min="5127" max="5127" width="10.28515625" style="256" customWidth="1"/>
    <col min="5128" max="5128" width="12.28515625" style="256" customWidth="1"/>
    <col min="5129" max="5129" width="10.28515625" style="256" customWidth="1"/>
    <col min="5130" max="5130" width="12.28515625" style="256" customWidth="1"/>
    <col min="5131" max="5131" width="10.28515625" style="256" customWidth="1"/>
    <col min="5132" max="5132" width="12.28515625" style="256" customWidth="1"/>
    <col min="5133" max="5133" width="2.85546875" style="256" customWidth="1"/>
    <col min="5134" max="5134" width="10.140625" style="256" customWidth="1"/>
    <col min="5135" max="5135" width="9" style="256" customWidth="1"/>
    <col min="5136" max="5136" width="10" style="256" customWidth="1"/>
    <col min="5137" max="5137" width="3.7109375" style="256" customWidth="1"/>
    <col min="5138" max="5143" width="13.7109375" style="256" customWidth="1"/>
    <col min="5144" max="5144" width="3.7109375" style="256" customWidth="1"/>
    <col min="5145" max="5145" width="11.140625" style="256" customWidth="1"/>
    <col min="5146" max="5146" width="7.5703125" style="256" customWidth="1"/>
    <col min="5147" max="5147" width="11.5703125" style="256" customWidth="1"/>
    <col min="5148" max="5148" width="2.85546875" style="256" customWidth="1"/>
    <col min="5149" max="5154" width="13.7109375" style="256" customWidth="1"/>
    <col min="5155" max="5155" width="10.7109375" style="256" bestFit="1" customWidth="1"/>
    <col min="5156" max="5376" width="9.140625" style="256"/>
    <col min="5377" max="5377" width="11.85546875" style="256" customWidth="1"/>
    <col min="5378" max="5378" width="7" style="256" customWidth="1"/>
    <col min="5379" max="5379" width="9.28515625" style="256" customWidth="1"/>
    <col min="5380" max="5380" width="3.5703125" style="256" customWidth="1"/>
    <col min="5381" max="5381" width="10.28515625" style="256" customWidth="1"/>
    <col min="5382" max="5382" width="12.28515625" style="256" customWidth="1"/>
    <col min="5383" max="5383" width="10.28515625" style="256" customWidth="1"/>
    <col min="5384" max="5384" width="12.28515625" style="256" customWidth="1"/>
    <col min="5385" max="5385" width="10.28515625" style="256" customWidth="1"/>
    <col min="5386" max="5386" width="12.28515625" style="256" customWidth="1"/>
    <col min="5387" max="5387" width="10.28515625" style="256" customWidth="1"/>
    <col min="5388" max="5388" width="12.28515625" style="256" customWidth="1"/>
    <col min="5389" max="5389" width="2.85546875" style="256" customWidth="1"/>
    <col min="5390" max="5390" width="10.140625" style="256" customWidth="1"/>
    <col min="5391" max="5391" width="9" style="256" customWidth="1"/>
    <col min="5392" max="5392" width="10" style="256" customWidth="1"/>
    <col min="5393" max="5393" width="3.7109375" style="256" customWidth="1"/>
    <col min="5394" max="5399" width="13.7109375" style="256" customWidth="1"/>
    <col min="5400" max="5400" width="3.7109375" style="256" customWidth="1"/>
    <col min="5401" max="5401" width="11.140625" style="256" customWidth="1"/>
    <col min="5402" max="5402" width="7.5703125" style="256" customWidth="1"/>
    <col min="5403" max="5403" width="11.5703125" style="256" customWidth="1"/>
    <col min="5404" max="5404" width="2.85546875" style="256" customWidth="1"/>
    <col min="5405" max="5410" width="13.7109375" style="256" customWidth="1"/>
    <col min="5411" max="5411" width="10.7109375" style="256" bestFit="1" customWidth="1"/>
    <col min="5412" max="5632" width="9.140625" style="256"/>
    <col min="5633" max="5633" width="11.85546875" style="256" customWidth="1"/>
    <col min="5634" max="5634" width="7" style="256" customWidth="1"/>
    <col min="5635" max="5635" width="9.28515625" style="256" customWidth="1"/>
    <col min="5636" max="5636" width="3.5703125" style="256" customWidth="1"/>
    <col min="5637" max="5637" width="10.28515625" style="256" customWidth="1"/>
    <col min="5638" max="5638" width="12.28515625" style="256" customWidth="1"/>
    <col min="5639" max="5639" width="10.28515625" style="256" customWidth="1"/>
    <col min="5640" max="5640" width="12.28515625" style="256" customWidth="1"/>
    <col min="5641" max="5641" width="10.28515625" style="256" customWidth="1"/>
    <col min="5642" max="5642" width="12.28515625" style="256" customWidth="1"/>
    <col min="5643" max="5643" width="10.28515625" style="256" customWidth="1"/>
    <col min="5644" max="5644" width="12.28515625" style="256" customWidth="1"/>
    <col min="5645" max="5645" width="2.85546875" style="256" customWidth="1"/>
    <col min="5646" max="5646" width="10.140625" style="256" customWidth="1"/>
    <col min="5647" max="5647" width="9" style="256" customWidth="1"/>
    <col min="5648" max="5648" width="10" style="256" customWidth="1"/>
    <col min="5649" max="5649" width="3.7109375" style="256" customWidth="1"/>
    <col min="5650" max="5655" width="13.7109375" style="256" customWidth="1"/>
    <col min="5656" max="5656" width="3.7109375" style="256" customWidth="1"/>
    <col min="5657" max="5657" width="11.140625" style="256" customWidth="1"/>
    <col min="5658" max="5658" width="7.5703125" style="256" customWidth="1"/>
    <col min="5659" max="5659" width="11.5703125" style="256" customWidth="1"/>
    <col min="5660" max="5660" width="2.85546875" style="256" customWidth="1"/>
    <col min="5661" max="5666" width="13.7109375" style="256" customWidth="1"/>
    <col min="5667" max="5667" width="10.7109375" style="256" bestFit="1" customWidth="1"/>
    <col min="5668" max="5888" width="9.140625" style="256"/>
    <col min="5889" max="5889" width="11.85546875" style="256" customWidth="1"/>
    <col min="5890" max="5890" width="7" style="256" customWidth="1"/>
    <col min="5891" max="5891" width="9.28515625" style="256" customWidth="1"/>
    <col min="5892" max="5892" width="3.5703125" style="256" customWidth="1"/>
    <col min="5893" max="5893" width="10.28515625" style="256" customWidth="1"/>
    <col min="5894" max="5894" width="12.28515625" style="256" customWidth="1"/>
    <col min="5895" max="5895" width="10.28515625" style="256" customWidth="1"/>
    <col min="5896" max="5896" width="12.28515625" style="256" customWidth="1"/>
    <col min="5897" max="5897" width="10.28515625" style="256" customWidth="1"/>
    <col min="5898" max="5898" width="12.28515625" style="256" customWidth="1"/>
    <col min="5899" max="5899" width="10.28515625" style="256" customWidth="1"/>
    <col min="5900" max="5900" width="12.28515625" style="256" customWidth="1"/>
    <col min="5901" max="5901" width="2.85546875" style="256" customWidth="1"/>
    <col min="5902" max="5902" width="10.140625" style="256" customWidth="1"/>
    <col min="5903" max="5903" width="9" style="256" customWidth="1"/>
    <col min="5904" max="5904" width="10" style="256" customWidth="1"/>
    <col min="5905" max="5905" width="3.7109375" style="256" customWidth="1"/>
    <col min="5906" max="5911" width="13.7109375" style="256" customWidth="1"/>
    <col min="5912" max="5912" width="3.7109375" style="256" customWidth="1"/>
    <col min="5913" max="5913" width="11.140625" style="256" customWidth="1"/>
    <col min="5914" max="5914" width="7.5703125" style="256" customWidth="1"/>
    <col min="5915" max="5915" width="11.5703125" style="256" customWidth="1"/>
    <col min="5916" max="5916" width="2.85546875" style="256" customWidth="1"/>
    <col min="5917" max="5922" width="13.7109375" style="256" customWidth="1"/>
    <col min="5923" max="5923" width="10.7109375" style="256" bestFit="1" customWidth="1"/>
    <col min="5924" max="6144" width="9.140625" style="256"/>
    <col min="6145" max="6145" width="11.85546875" style="256" customWidth="1"/>
    <col min="6146" max="6146" width="7" style="256" customWidth="1"/>
    <col min="6147" max="6147" width="9.28515625" style="256" customWidth="1"/>
    <col min="6148" max="6148" width="3.5703125" style="256" customWidth="1"/>
    <col min="6149" max="6149" width="10.28515625" style="256" customWidth="1"/>
    <col min="6150" max="6150" width="12.28515625" style="256" customWidth="1"/>
    <col min="6151" max="6151" width="10.28515625" style="256" customWidth="1"/>
    <col min="6152" max="6152" width="12.28515625" style="256" customWidth="1"/>
    <col min="6153" max="6153" width="10.28515625" style="256" customWidth="1"/>
    <col min="6154" max="6154" width="12.28515625" style="256" customWidth="1"/>
    <col min="6155" max="6155" width="10.28515625" style="256" customWidth="1"/>
    <col min="6156" max="6156" width="12.28515625" style="256" customWidth="1"/>
    <col min="6157" max="6157" width="2.85546875" style="256" customWidth="1"/>
    <col min="6158" max="6158" width="10.140625" style="256" customWidth="1"/>
    <col min="6159" max="6159" width="9" style="256" customWidth="1"/>
    <col min="6160" max="6160" width="10" style="256" customWidth="1"/>
    <col min="6161" max="6161" width="3.7109375" style="256" customWidth="1"/>
    <col min="6162" max="6167" width="13.7109375" style="256" customWidth="1"/>
    <col min="6168" max="6168" width="3.7109375" style="256" customWidth="1"/>
    <col min="6169" max="6169" width="11.140625" style="256" customWidth="1"/>
    <col min="6170" max="6170" width="7.5703125" style="256" customWidth="1"/>
    <col min="6171" max="6171" width="11.5703125" style="256" customWidth="1"/>
    <col min="6172" max="6172" width="2.85546875" style="256" customWidth="1"/>
    <col min="6173" max="6178" width="13.7109375" style="256" customWidth="1"/>
    <col min="6179" max="6179" width="10.7109375" style="256" bestFit="1" customWidth="1"/>
    <col min="6180" max="6400" width="9.140625" style="256"/>
    <col min="6401" max="6401" width="11.85546875" style="256" customWidth="1"/>
    <col min="6402" max="6402" width="7" style="256" customWidth="1"/>
    <col min="6403" max="6403" width="9.28515625" style="256" customWidth="1"/>
    <col min="6404" max="6404" width="3.5703125" style="256" customWidth="1"/>
    <col min="6405" max="6405" width="10.28515625" style="256" customWidth="1"/>
    <col min="6406" max="6406" width="12.28515625" style="256" customWidth="1"/>
    <col min="6407" max="6407" width="10.28515625" style="256" customWidth="1"/>
    <col min="6408" max="6408" width="12.28515625" style="256" customWidth="1"/>
    <col min="6409" max="6409" width="10.28515625" style="256" customWidth="1"/>
    <col min="6410" max="6410" width="12.28515625" style="256" customWidth="1"/>
    <col min="6411" max="6411" width="10.28515625" style="256" customWidth="1"/>
    <col min="6412" max="6412" width="12.28515625" style="256" customWidth="1"/>
    <col min="6413" max="6413" width="2.85546875" style="256" customWidth="1"/>
    <col min="6414" max="6414" width="10.140625" style="256" customWidth="1"/>
    <col min="6415" max="6415" width="9" style="256" customWidth="1"/>
    <col min="6416" max="6416" width="10" style="256" customWidth="1"/>
    <col min="6417" max="6417" width="3.7109375" style="256" customWidth="1"/>
    <col min="6418" max="6423" width="13.7109375" style="256" customWidth="1"/>
    <col min="6424" max="6424" width="3.7109375" style="256" customWidth="1"/>
    <col min="6425" max="6425" width="11.140625" style="256" customWidth="1"/>
    <col min="6426" max="6426" width="7.5703125" style="256" customWidth="1"/>
    <col min="6427" max="6427" width="11.5703125" style="256" customWidth="1"/>
    <col min="6428" max="6428" width="2.85546875" style="256" customWidth="1"/>
    <col min="6429" max="6434" width="13.7109375" style="256" customWidth="1"/>
    <col min="6435" max="6435" width="10.7109375" style="256" bestFit="1" customWidth="1"/>
    <col min="6436" max="6656" width="9.140625" style="256"/>
    <col min="6657" max="6657" width="11.85546875" style="256" customWidth="1"/>
    <col min="6658" max="6658" width="7" style="256" customWidth="1"/>
    <col min="6659" max="6659" width="9.28515625" style="256" customWidth="1"/>
    <col min="6660" max="6660" width="3.5703125" style="256" customWidth="1"/>
    <col min="6661" max="6661" width="10.28515625" style="256" customWidth="1"/>
    <col min="6662" max="6662" width="12.28515625" style="256" customWidth="1"/>
    <col min="6663" max="6663" width="10.28515625" style="256" customWidth="1"/>
    <col min="6664" max="6664" width="12.28515625" style="256" customWidth="1"/>
    <col min="6665" max="6665" width="10.28515625" style="256" customWidth="1"/>
    <col min="6666" max="6666" width="12.28515625" style="256" customWidth="1"/>
    <col min="6667" max="6667" width="10.28515625" style="256" customWidth="1"/>
    <col min="6668" max="6668" width="12.28515625" style="256" customWidth="1"/>
    <col min="6669" max="6669" width="2.85546875" style="256" customWidth="1"/>
    <col min="6670" max="6670" width="10.140625" style="256" customWidth="1"/>
    <col min="6671" max="6671" width="9" style="256" customWidth="1"/>
    <col min="6672" max="6672" width="10" style="256" customWidth="1"/>
    <col min="6673" max="6673" width="3.7109375" style="256" customWidth="1"/>
    <col min="6674" max="6679" width="13.7109375" style="256" customWidth="1"/>
    <col min="6680" max="6680" width="3.7109375" style="256" customWidth="1"/>
    <col min="6681" max="6681" width="11.140625" style="256" customWidth="1"/>
    <col min="6682" max="6682" width="7.5703125" style="256" customWidth="1"/>
    <col min="6683" max="6683" width="11.5703125" style="256" customWidth="1"/>
    <col min="6684" max="6684" width="2.85546875" style="256" customWidth="1"/>
    <col min="6685" max="6690" width="13.7109375" style="256" customWidth="1"/>
    <col min="6691" max="6691" width="10.7109375" style="256" bestFit="1" customWidth="1"/>
    <col min="6692" max="6912" width="9.140625" style="256"/>
    <col min="6913" max="6913" width="11.85546875" style="256" customWidth="1"/>
    <col min="6914" max="6914" width="7" style="256" customWidth="1"/>
    <col min="6915" max="6915" width="9.28515625" style="256" customWidth="1"/>
    <col min="6916" max="6916" width="3.5703125" style="256" customWidth="1"/>
    <col min="6917" max="6917" width="10.28515625" style="256" customWidth="1"/>
    <col min="6918" max="6918" width="12.28515625" style="256" customWidth="1"/>
    <col min="6919" max="6919" width="10.28515625" style="256" customWidth="1"/>
    <col min="6920" max="6920" width="12.28515625" style="256" customWidth="1"/>
    <col min="6921" max="6921" width="10.28515625" style="256" customWidth="1"/>
    <col min="6922" max="6922" width="12.28515625" style="256" customWidth="1"/>
    <col min="6923" max="6923" width="10.28515625" style="256" customWidth="1"/>
    <col min="6924" max="6924" width="12.28515625" style="256" customWidth="1"/>
    <col min="6925" max="6925" width="2.85546875" style="256" customWidth="1"/>
    <col min="6926" max="6926" width="10.140625" style="256" customWidth="1"/>
    <col min="6927" max="6927" width="9" style="256" customWidth="1"/>
    <col min="6928" max="6928" width="10" style="256" customWidth="1"/>
    <col min="6929" max="6929" width="3.7109375" style="256" customWidth="1"/>
    <col min="6930" max="6935" width="13.7109375" style="256" customWidth="1"/>
    <col min="6936" max="6936" width="3.7109375" style="256" customWidth="1"/>
    <col min="6937" max="6937" width="11.140625" style="256" customWidth="1"/>
    <col min="6938" max="6938" width="7.5703125" style="256" customWidth="1"/>
    <col min="6939" max="6939" width="11.5703125" style="256" customWidth="1"/>
    <col min="6940" max="6940" width="2.85546875" style="256" customWidth="1"/>
    <col min="6941" max="6946" width="13.7109375" style="256" customWidth="1"/>
    <col min="6947" max="6947" width="10.7109375" style="256" bestFit="1" customWidth="1"/>
    <col min="6948" max="7168" width="9.140625" style="256"/>
    <col min="7169" max="7169" width="11.85546875" style="256" customWidth="1"/>
    <col min="7170" max="7170" width="7" style="256" customWidth="1"/>
    <col min="7171" max="7171" width="9.28515625" style="256" customWidth="1"/>
    <col min="7172" max="7172" width="3.5703125" style="256" customWidth="1"/>
    <col min="7173" max="7173" width="10.28515625" style="256" customWidth="1"/>
    <col min="7174" max="7174" width="12.28515625" style="256" customWidth="1"/>
    <col min="7175" max="7175" width="10.28515625" style="256" customWidth="1"/>
    <col min="7176" max="7176" width="12.28515625" style="256" customWidth="1"/>
    <col min="7177" max="7177" width="10.28515625" style="256" customWidth="1"/>
    <col min="7178" max="7178" width="12.28515625" style="256" customWidth="1"/>
    <col min="7179" max="7179" width="10.28515625" style="256" customWidth="1"/>
    <col min="7180" max="7180" width="12.28515625" style="256" customWidth="1"/>
    <col min="7181" max="7181" width="2.85546875" style="256" customWidth="1"/>
    <col min="7182" max="7182" width="10.140625" style="256" customWidth="1"/>
    <col min="7183" max="7183" width="9" style="256" customWidth="1"/>
    <col min="7184" max="7184" width="10" style="256" customWidth="1"/>
    <col min="7185" max="7185" width="3.7109375" style="256" customWidth="1"/>
    <col min="7186" max="7191" width="13.7109375" style="256" customWidth="1"/>
    <col min="7192" max="7192" width="3.7109375" style="256" customWidth="1"/>
    <col min="7193" max="7193" width="11.140625" style="256" customWidth="1"/>
    <col min="7194" max="7194" width="7.5703125" style="256" customWidth="1"/>
    <col min="7195" max="7195" width="11.5703125" style="256" customWidth="1"/>
    <col min="7196" max="7196" width="2.85546875" style="256" customWidth="1"/>
    <col min="7197" max="7202" width="13.7109375" style="256" customWidth="1"/>
    <col min="7203" max="7203" width="10.7109375" style="256" bestFit="1" customWidth="1"/>
    <col min="7204" max="7424" width="9.140625" style="256"/>
    <col min="7425" max="7425" width="11.85546875" style="256" customWidth="1"/>
    <col min="7426" max="7426" width="7" style="256" customWidth="1"/>
    <col min="7427" max="7427" width="9.28515625" style="256" customWidth="1"/>
    <col min="7428" max="7428" width="3.5703125" style="256" customWidth="1"/>
    <col min="7429" max="7429" width="10.28515625" style="256" customWidth="1"/>
    <col min="7430" max="7430" width="12.28515625" style="256" customWidth="1"/>
    <col min="7431" max="7431" width="10.28515625" style="256" customWidth="1"/>
    <col min="7432" max="7432" width="12.28515625" style="256" customWidth="1"/>
    <col min="7433" max="7433" width="10.28515625" style="256" customWidth="1"/>
    <col min="7434" max="7434" width="12.28515625" style="256" customWidth="1"/>
    <col min="7435" max="7435" width="10.28515625" style="256" customWidth="1"/>
    <col min="7436" max="7436" width="12.28515625" style="256" customWidth="1"/>
    <col min="7437" max="7437" width="2.85546875" style="256" customWidth="1"/>
    <col min="7438" max="7438" width="10.140625" style="256" customWidth="1"/>
    <col min="7439" max="7439" width="9" style="256" customWidth="1"/>
    <col min="7440" max="7440" width="10" style="256" customWidth="1"/>
    <col min="7441" max="7441" width="3.7109375" style="256" customWidth="1"/>
    <col min="7442" max="7447" width="13.7109375" style="256" customWidth="1"/>
    <col min="7448" max="7448" width="3.7109375" style="256" customWidth="1"/>
    <col min="7449" max="7449" width="11.140625" style="256" customWidth="1"/>
    <col min="7450" max="7450" width="7.5703125" style="256" customWidth="1"/>
    <col min="7451" max="7451" width="11.5703125" style="256" customWidth="1"/>
    <col min="7452" max="7452" width="2.85546875" style="256" customWidth="1"/>
    <col min="7453" max="7458" width="13.7109375" style="256" customWidth="1"/>
    <col min="7459" max="7459" width="10.7109375" style="256" bestFit="1" customWidth="1"/>
    <col min="7460" max="7680" width="9.140625" style="256"/>
    <col min="7681" max="7681" width="11.85546875" style="256" customWidth="1"/>
    <col min="7682" max="7682" width="7" style="256" customWidth="1"/>
    <col min="7683" max="7683" width="9.28515625" style="256" customWidth="1"/>
    <col min="7684" max="7684" width="3.5703125" style="256" customWidth="1"/>
    <col min="7685" max="7685" width="10.28515625" style="256" customWidth="1"/>
    <col min="7686" max="7686" width="12.28515625" style="256" customWidth="1"/>
    <col min="7687" max="7687" width="10.28515625" style="256" customWidth="1"/>
    <col min="7688" max="7688" width="12.28515625" style="256" customWidth="1"/>
    <col min="7689" max="7689" width="10.28515625" style="256" customWidth="1"/>
    <col min="7690" max="7690" width="12.28515625" style="256" customWidth="1"/>
    <col min="7691" max="7691" width="10.28515625" style="256" customWidth="1"/>
    <col min="7692" max="7692" width="12.28515625" style="256" customWidth="1"/>
    <col min="7693" max="7693" width="2.85546875" style="256" customWidth="1"/>
    <col min="7694" max="7694" width="10.140625" style="256" customWidth="1"/>
    <col min="7695" max="7695" width="9" style="256" customWidth="1"/>
    <col min="7696" max="7696" width="10" style="256" customWidth="1"/>
    <col min="7697" max="7697" width="3.7109375" style="256" customWidth="1"/>
    <col min="7698" max="7703" width="13.7109375" style="256" customWidth="1"/>
    <col min="7704" max="7704" width="3.7109375" style="256" customWidth="1"/>
    <col min="7705" max="7705" width="11.140625" style="256" customWidth="1"/>
    <col min="7706" max="7706" width="7.5703125" style="256" customWidth="1"/>
    <col min="7707" max="7707" width="11.5703125" style="256" customWidth="1"/>
    <col min="7708" max="7708" width="2.85546875" style="256" customWidth="1"/>
    <col min="7709" max="7714" width="13.7109375" style="256" customWidth="1"/>
    <col min="7715" max="7715" width="10.7109375" style="256" bestFit="1" customWidth="1"/>
    <col min="7716" max="7936" width="9.140625" style="256"/>
    <col min="7937" max="7937" width="11.85546875" style="256" customWidth="1"/>
    <col min="7938" max="7938" width="7" style="256" customWidth="1"/>
    <col min="7939" max="7939" width="9.28515625" style="256" customWidth="1"/>
    <col min="7940" max="7940" width="3.5703125" style="256" customWidth="1"/>
    <col min="7941" max="7941" width="10.28515625" style="256" customWidth="1"/>
    <col min="7942" max="7942" width="12.28515625" style="256" customWidth="1"/>
    <col min="7943" max="7943" width="10.28515625" style="256" customWidth="1"/>
    <col min="7944" max="7944" width="12.28515625" style="256" customWidth="1"/>
    <col min="7945" max="7945" width="10.28515625" style="256" customWidth="1"/>
    <col min="7946" max="7946" width="12.28515625" style="256" customWidth="1"/>
    <col min="7947" max="7947" width="10.28515625" style="256" customWidth="1"/>
    <col min="7948" max="7948" width="12.28515625" style="256" customWidth="1"/>
    <col min="7949" max="7949" width="2.85546875" style="256" customWidth="1"/>
    <col min="7950" max="7950" width="10.140625" style="256" customWidth="1"/>
    <col min="7951" max="7951" width="9" style="256" customWidth="1"/>
    <col min="7952" max="7952" width="10" style="256" customWidth="1"/>
    <col min="7953" max="7953" width="3.7109375" style="256" customWidth="1"/>
    <col min="7954" max="7959" width="13.7109375" style="256" customWidth="1"/>
    <col min="7960" max="7960" width="3.7109375" style="256" customWidth="1"/>
    <col min="7961" max="7961" width="11.140625" style="256" customWidth="1"/>
    <col min="7962" max="7962" width="7.5703125" style="256" customWidth="1"/>
    <col min="7963" max="7963" width="11.5703125" style="256" customWidth="1"/>
    <col min="7964" max="7964" width="2.85546875" style="256" customWidth="1"/>
    <col min="7965" max="7970" width="13.7109375" style="256" customWidth="1"/>
    <col min="7971" max="7971" width="10.7109375" style="256" bestFit="1" customWidth="1"/>
    <col min="7972" max="8192" width="9.140625" style="256"/>
    <col min="8193" max="8193" width="11.85546875" style="256" customWidth="1"/>
    <col min="8194" max="8194" width="7" style="256" customWidth="1"/>
    <col min="8195" max="8195" width="9.28515625" style="256" customWidth="1"/>
    <col min="8196" max="8196" width="3.5703125" style="256" customWidth="1"/>
    <col min="8197" max="8197" width="10.28515625" style="256" customWidth="1"/>
    <col min="8198" max="8198" width="12.28515625" style="256" customWidth="1"/>
    <col min="8199" max="8199" width="10.28515625" style="256" customWidth="1"/>
    <col min="8200" max="8200" width="12.28515625" style="256" customWidth="1"/>
    <col min="8201" max="8201" width="10.28515625" style="256" customWidth="1"/>
    <col min="8202" max="8202" width="12.28515625" style="256" customWidth="1"/>
    <col min="8203" max="8203" width="10.28515625" style="256" customWidth="1"/>
    <col min="8204" max="8204" width="12.28515625" style="256" customWidth="1"/>
    <col min="8205" max="8205" width="2.85546875" style="256" customWidth="1"/>
    <col min="8206" max="8206" width="10.140625" style="256" customWidth="1"/>
    <col min="8207" max="8207" width="9" style="256" customWidth="1"/>
    <col min="8208" max="8208" width="10" style="256" customWidth="1"/>
    <col min="8209" max="8209" width="3.7109375" style="256" customWidth="1"/>
    <col min="8210" max="8215" width="13.7109375" style="256" customWidth="1"/>
    <col min="8216" max="8216" width="3.7109375" style="256" customWidth="1"/>
    <col min="8217" max="8217" width="11.140625" style="256" customWidth="1"/>
    <col min="8218" max="8218" width="7.5703125" style="256" customWidth="1"/>
    <col min="8219" max="8219" width="11.5703125" style="256" customWidth="1"/>
    <col min="8220" max="8220" width="2.85546875" style="256" customWidth="1"/>
    <col min="8221" max="8226" width="13.7109375" style="256" customWidth="1"/>
    <col min="8227" max="8227" width="10.7109375" style="256" bestFit="1" customWidth="1"/>
    <col min="8228" max="8448" width="9.140625" style="256"/>
    <col min="8449" max="8449" width="11.85546875" style="256" customWidth="1"/>
    <col min="8450" max="8450" width="7" style="256" customWidth="1"/>
    <col min="8451" max="8451" width="9.28515625" style="256" customWidth="1"/>
    <col min="8452" max="8452" width="3.5703125" style="256" customWidth="1"/>
    <col min="8453" max="8453" width="10.28515625" style="256" customWidth="1"/>
    <col min="8454" max="8454" width="12.28515625" style="256" customWidth="1"/>
    <col min="8455" max="8455" width="10.28515625" style="256" customWidth="1"/>
    <col min="8456" max="8456" width="12.28515625" style="256" customWidth="1"/>
    <col min="8457" max="8457" width="10.28515625" style="256" customWidth="1"/>
    <col min="8458" max="8458" width="12.28515625" style="256" customWidth="1"/>
    <col min="8459" max="8459" width="10.28515625" style="256" customWidth="1"/>
    <col min="8460" max="8460" width="12.28515625" style="256" customWidth="1"/>
    <col min="8461" max="8461" width="2.85546875" style="256" customWidth="1"/>
    <col min="8462" max="8462" width="10.140625" style="256" customWidth="1"/>
    <col min="8463" max="8463" width="9" style="256" customWidth="1"/>
    <col min="8464" max="8464" width="10" style="256" customWidth="1"/>
    <col min="8465" max="8465" width="3.7109375" style="256" customWidth="1"/>
    <col min="8466" max="8471" width="13.7109375" style="256" customWidth="1"/>
    <col min="8472" max="8472" width="3.7109375" style="256" customWidth="1"/>
    <col min="8473" max="8473" width="11.140625" style="256" customWidth="1"/>
    <col min="8474" max="8474" width="7.5703125" style="256" customWidth="1"/>
    <col min="8475" max="8475" width="11.5703125" style="256" customWidth="1"/>
    <col min="8476" max="8476" width="2.85546875" style="256" customWidth="1"/>
    <col min="8477" max="8482" width="13.7109375" style="256" customWidth="1"/>
    <col min="8483" max="8483" width="10.7109375" style="256" bestFit="1" customWidth="1"/>
    <col min="8484" max="8704" width="9.140625" style="256"/>
    <col min="8705" max="8705" width="11.85546875" style="256" customWidth="1"/>
    <col min="8706" max="8706" width="7" style="256" customWidth="1"/>
    <col min="8707" max="8707" width="9.28515625" style="256" customWidth="1"/>
    <col min="8708" max="8708" width="3.5703125" style="256" customWidth="1"/>
    <col min="8709" max="8709" width="10.28515625" style="256" customWidth="1"/>
    <col min="8710" max="8710" width="12.28515625" style="256" customWidth="1"/>
    <col min="8711" max="8711" width="10.28515625" style="256" customWidth="1"/>
    <col min="8712" max="8712" width="12.28515625" style="256" customWidth="1"/>
    <col min="8713" max="8713" width="10.28515625" style="256" customWidth="1"/>
    <col min="8714" max="8714" width="12.28515625" style="256" customWidth="1"/>
    <col min="8715" max="8715" width="10.28515625" style="256" customWidth="1"/>
    <col min="8716" max="8716" width="12.28515625" style="256" customWidth="1"/>
    <col min="8717" max="8717" width="2.85546875" style="256" customWidth="1"/>
    <col min="8718" max="8718" width="10.140625" style="256" customWidth="1"/>
    <col min="8719" max="8719" width="9" style="256" customWidth="1"/>
    <col min="8720" max="8720" width="10" style="256" customWidth="1"/>
    <col min="8721" max="8721" width="3.7109375" style="256" customWidth="1"/>
    <col min="8722" max="8727" width="13.7109375" style="256" customWidth="1"/>
    <col min="8728" max="8728" width="3.7109375" style="256" customWidth="1"/>
    <col min="8729" max="8729" width="11.140625" style="256" customWidth="1"/>
    <col min="8730" max="8730" width="7.5703125" style="256" customWidth="1"/>
    <col min="8731" max="8731" width="11.5703125" style="256" customWidth="1"/>
    <col min="8732" max="8732" width="2.85546875" style="256" customWidth="1"/>
    <col min="8733" max="8738" width="13.7109375" style="256" customWidth="1"/>
    <col min="8739" max="8739" width="10.7109375" style="256" bestFit="1" customWidth="1"/>
    <col min="8740" max="8960" width="9.140625" style="256"/>
    <col min="8961" max="8961" width="11.85546875" style="256" customWidth="1"/>
    <col min="8962" max="8962" width="7" style="256" customWidth="1"/>
    <col min="8963" max="8963" width="9.28515625" style="256" customWidth="1"/>
    <col min="8964" max="8964" width="3.5703125" style="256" customWidth="1"/>
    <col min="8965" max="8965" width="10.28515625" style="256" customWidth="1"/>
    <col min="8966" max="8966" width="12.28515625" style="256" customWidth="1"/>
    <col min="8967" max="8967" width="10.28515625" style="256" customWidth="1"/>
    <col min="8968" max="8968" width="12.28515625" style="256" customWidth="1"/>
    <col min="8969" max="8969" width="10.28515625" style="256" customWidth="1"/>
    <col min="8970" max="8970" width="12.28515625" style="256" customWidth="1"/>
    <col min="8971" max="8971" width="10.28515625" style="256" customWidth="1"/>
    <col min="8972" max="8972" width="12.28515625" style="256" customWidth="1"/>
    <col min="8973" max="8973" width="2.85546875" style="256" customWidth="1"/>
    <col min="8974" max="8974" width="10.140625" style="256" customWidth="1"/>
    <col min="8975" max="8975" width="9" style="256" customWidth="1"/>
    <col min="8976" max="8976" width="10" style="256" customWidth="1"/>
    <col min="8977" max="8977" width="3.7109375" style="256" customWidth="1"/>
    <col min="8978" max="8983" width="13.7109375" style="256" customWidth="1"/>
    <col min="8984" max="8984" width="3.7109375" style="256" customWidth="1"/>
    <col min="8985" max="8985" width="11.140625" style="256" customWidth="1"/>
    <col min="8986" max="8986" width="7.5703125" style="256" customWidth="1"/>
    <col min="8987" max="8987" width="11.5703125" style="256" customWidth="1"/>
    <col min="8988" max="8988" width="2.85546875" style="256" customWidth="1"/>
    <col min="8989" max="8994" width="13.7109375" style="256" customWidth="1"/>
    <col min="8995" max="8995" width="10.7109375" style="256" bestFit="1" customWidth="1"/>
    <col min="8996" max="9216" width="9.140625" style="256"/>
    <col min="9217" max="9217" width="11.85546875" style="256" customWidth="1"/>
    <col min="9218" max="9218" width="7" style="256" customWidth="1"/>
    <col min="9219" max="9219" width="9.28515625" style="256" customWidth="1"/>
    <col min="9220" max="9220" width="3.5703125" style="256" customWidth="1"/>
    <col min="9221" max="9221" width="10.28515625" style="256" customWidth="1"/>
    <col min="9222" max="9222" width="12.28515625" style="256" customWidth="1"/>
    <col min="9223" max="9223" width="10.28515625" style="256" customWidth="1"/>
    <col min="9224" max="9224" width="12.28515625" style="256" customWidth="1"/>
    <col min="9225" max="9225" width="10.28515625" style="256" customWidth="1"/>
    <col min="9226" max="9226" width="12.28515625" style="256" customWidth="1"/>
    <col min="9227" max="9227" width="10.28515625" style="256" customWidth="1"/>
    <col min="9228" max="9228" width="12.28515625" style="256" customWidth="1"/>
    <col min="9229" max="9229" width="2.85546875" style="256" customWidth="1"/>
    <col min="9230" max="9230" width="10.140625" style="256" customWidth="1"/>
    <col min="9231" max="9231" width="9" style="256" customWidth="1"/>
    <col min="9232" max="9232" width="10" style="256" customWidth="1"/>
    <col min="9233" max="9233" width="3.7109375" style="256" customWidth="1"/>
    <col min="9234" max="9239" width="13.7109375" style="256" customWidth="1"/>
    <col min="9240" max="9240" width="3.7109375" style="256" customWidth="1"/>
    <col min="9241" max="9241" width="11.140625" style="256" customWidth="1"/>
    <col min="9242" max="9242" width="7.5703125" style="256" customWidth="1"/>
    <col min="9243" max="9243" width="11.5703125" style="256" customWidth="1"/>
    <col min="9244" max="9244" width="2.85546875" style="256" customWidth="1"/>
    <col min="9245" max="9250" width="13.7109375" style="256" customWidth="1"/>
    <col min="9251" max="9251" width="10.7109375" style="256" bestFit="1" customWidth="1"/>
    <col min="9252" max="9472" width="9.140625" style="256"/>
    <col min="9473" max="9473" width="11.85546875" style="256" customWidth="1"/>
    <col min="9474" max="9474" width="7" style="256" customWidth="1"/>
    <col min="9475" max="9475" width="9.28515625" style="256" customWidth="1"/>
    <col min="9476" max="9476" width="3.5703125" style="256" customWidth="1"/>
    <col min="9477" max="9477" width="10.28515625" style="256" customWidth="1"/>
    <col min="9478" max="9478" width="12.28515625" style="256" customWidth="1"/>
    <col min="9479" max="9479" width="10.28515625" style="256" customWidth="1"/>
    <col min="9480" max="9480" width="12.28515625" style="256" customWidth="1"/>
    <col min="9481" max="9481" width="10.28515625" style="256" customWidth="1"/>
    <col min="9482" max="9482" width="12.28515625" style="256" customWidth="1"/>
    <col min="9483" max="9483" width="10.28515625" style="256" customWidth="1"/>
    <col min="9484" max="9484" width="12.28515625" style="256" customWidth="1"/>
    <col min="9485" max="9485" width="2.85546875" style="256" customWidth="1"/>
    <col min="9486" max="9486" width="10.140625" style="256" customWidth="1"/>
    <col min="9487" max="9487" width="9" style="256" customWidth="1"/>
    <col min="9488" max="9488" width="10" style="256" customWidth="1"/>
    <col min="9489" max="9489" width="3.7109375" style="256" customWidth="1"/>
    <col min="9490" max="9495" width="13.7109375" style="256" customWidth="1"/>
    <col min="9496" max="9496" width="3.7109375" style="256" customWidth="1"/>
    <col min="9497" max="9497" width="11.140625" style="256" customWidth="1"/>
    <col min="9498" max="9498" width="7.5703125" style="256" customWidth="1"/>
    <col min="9499" max="9499" width="11.5703125" style="256" customWidth="1"/>
    <col min="9500" max="9500" width="2.85546875" style="256" customWidth="1"/>
    <col min="9501" max="9506" width="13.7109375" style="256" customWidth="1"/>
    <col min="9507" max="9507" width="10.7109375" style="256" bestFit="1" customWidth="1"/>
    <col min="9508" max="9728" width="9.140625" style="256"/>
    <col min="9729" max="9729" width="11.85546875" style="256" customWidth="1"/>
    <col min="9730" max="9730" width="7" style="256" customWidth="1"/>
    <col min="9731" max="9731" width="9.28515625" style="256" customWidth="1"/>
    <col min="9732" max="9732" width="3.5703125" style="256" customWidth="1"/>
    <col min="9733" max="9733" width="10.28515625" style="256" customWidth="1"/>
    <col min="9734" max="9734" width="12.28515625" style="256" customWidth="1"/>
    <col min="9735" max="9735" width="10.28515625" style="256" customWidth="1"/>
    <col min="9736" max="9736" width="12.28515625" style="256" customWidth="1"/>
    <col min="9737" max="9737" width="10.28515625" style="256" customWidth="1"/>
    <col min="9738" max="9738" width="12.28515625" style="256" customWidth="1"/>
    <col min="9739" max="9739" width="10.28515625" style="256" customWidth="1"/>
    <col min="9740" max="9740" width="12.28515625" style="256" customWidth="1"/>
    <col min="9741" max="9741" width="2.85546875" style="256" customWidth="1"/>
    <col min="9742" max="9742" width="10.140625" style="256" customWidth="1"/>
    <col min="9743" max="9743" width="9" style="256" customWidth="1"/>
    <col min="9744" max="9744" width="10" style="256" customWidth="1"/>
    <col min="9745" max="9745" width="3.7109375" style="256" customWidth="1"/>
    <col min="9746" max="9751" width="13.7109375" style="256" customWidth="1"/>
    <col min="9752" max="9752" width="3.7109375" style="256" customWidth="1"/>
    <col min="9753" max="9753" width="11.140625" style="256" customWidth="1"/>
    <col min="9754" max="9754" width="7.5703125" style="256" customWidth="1"/>
    <col min="9755" max="9755" width="11.5703125" style="256" customWidth="1"/>
    <col min="9756" max="9756" width="2.85546875" style="256" customWidth="1"/>
    <col min="9757" max="9762" width="13.7109375" style="256" customWidth="1"/>
    <col min="9763" max="9763" width="10.7109375" style="256" bestFit="1" customWidth="1"/>
    <col min="9764" max="9984" width="9.140625" style="256"/>
    <col min="9985" max="9985" width="11.85546875" style="256" customWidth="1"/>
    <col min="9986" max="9986" width="7" style="256" customWidth="1"/>
    <col min="9987" max="9987" width="9.28515625" style="256" customWidth="1"/>
    <col min="9988" max="9988" width="3.5703125" style="256" customWidth="1"/>
    <col min="9989" max="9989" width="10.28515625" style="256" customWidth="1"/>
    <col min="9990" max="9990" width="12.28515625" style="256" customWidth="1"/>
    <col min="9991" max="9991" width="10.28515625" style="256" customWidth="1"/>
    <col min="9992" max="9992" width="12.28515625" style="256" customWidth="1"/>
    <col min="9993" max="9993" width="10.28515625" style="256" customWidth="1"/>
    <col min="9994" max="9994" width="12.28515625" style="256" customWidth="1"/>
    <col min="9995" max="9995" width="10.28515625" style="256" customWidth="1"/>
    <col min="9996" max="9996" width="12.28515625" style="256" customWidth="1"/>
    <col min="9997" max="9997" width="2.85546875" style="256" customWidth="1"/>
    <col min="9998" max="9998" width="10.140625" style="256" customWidth="1"/>
    <col min="9999" max="9999" width="9" style="256" customWidth="1"/>
    <col min="10000" max="10000" width="10" style="256" customWidth="1"/>
    <col min="10001" max="10001" width="3.7109375" style="256" customWidth="1"/>
    <col min="10002" max="10007" width="13.7109375" style="256" customWidth="1"/>
    <col min="10008" max="10008" width="3.7109375" style="256" customWidth="1"/>
    <col min="10009" max="10009" width="11.140625" style="256" customWidth="1"/>
    <col min="10010" max="10010" width="7.5703125" style="256" customWidth="1"/>
    <col min="10011" max="10011" width="11.5703125" style="256" customWidth="1"/>
    <col min="10012" max="10012" width="2.85546875" style="256" customWidth="1"/>
    <col min="10013" max="10018" width="13.7109375" style="256" customWidth="1"/>
    <col min="10019" max="10019" width="10.7109375" style="256" bestFit="1" customWidth="1"/>
    <col min="10020" max="10240" width="9.140625" style="256"/>
    <col min="10241" max="10241" width="11.85546875" style="256" customWidth="1"/>
    <col min="10242" max="10242" width="7" style="256" customWidth="1"/>
    <col min="10243" max="10243" width="9.28515625" style="256" customWidth="1"/>
    <col min="10244" max="10244" width="3.5703125" style="256" customWidth="1"/>
    <col min="10245" max="10245" width="10.28515625" style="256" customWidth="1"/>
    <col min="10246" max="10246" width="12.28515625" style="256" customWidth="1"/>
    <col min="10247" max="10247" width="10.28515625" style="256" customWidth="1"/>
    <col min="10248" max="10248" width="12.28515625" style="256" customWidth="1"/>
    <col min="10249" max="10249" width="10.28515625" style="256" customWidth="1"/>
    <col min="10250" max="10250" width="12.28515625" style="256" customWidth="1"/>
    <col min="10251" max="10251" width="10.28515625" style="256" customWidth="1"/>
    <col min="10252" max="10252" width="12.28515625" style="256" customWidth="1"/>
    <col min="10253" max="10253" width="2.85546875" style="256" customWidth="1"/>
    <col min="10254" max="10254" width="10.140625" style="256" customWidth="1"/>
    <col min="10255" max="10255" width="9" style="256" customWidth="1"/>
    <col min="10256" max="10256" width="10" style="256" customWidth="1"/>
    <col min="10257" max="10257" width="3.7109375" style="256" customWidth="1"/>
    <col min="10258" max="10263" width="13.7109375" style="256" customWidth="1"/>
    <col min="10264" max="10264" width="3.7109375" style="256" customWidth="1"/>
    <col min="10265" max="10265" width="11.140625" style="256" customWidth="1"/>
    <col min="10266" max="10266" width="7.5703125" style="256" customWidth="1"/>
    <col min="10267" max="10267" width="11.5703125" style="256" customWidth="1"/>
    <col min="10268" max="10268" width="2.85546875" style="256" customWidth="1"/>
    <col min="10269" max="10274" width="13.7109375" style="256" customWidth="1"/>
    <col min="10275" max="10275" width="10.7109375" style="256" bestFit="1" customWidth="1"/>
    <col min="10276" max="10496" width="9.140625" style="256"/>
    <col min="10497" max="10497" width="11.85546875" style="256" customWidth="1"/>
    <col min="10498" max="10498" width="7" style="256" customWidth="1"/>
    <col min="10499" max="10499" width="9.28515625" style="256" customWidth="1"/>
    <col min="10500" max="10500" width="3.5703125" style="256" customWidth="1"/>
    <col min="10501" max="10501" width="10.28515625" style="256" customWidth="1"/>
    <col min="10502" max="10502" width="12.28515625" style="256" customWidth="1"/>
    <col min="10503" max="10503" width="10.28515625" style="256" customWidth="1"/>
    <col min="10504" max="10504" width="12.28515625" style="256" customWidth="1"/>
    <col min="10505" max="10505" width="10.28515625" style="256" customWidth="1"/>
    <col min="10506" max="10506" width="12.28515625" style="256" customWidth="1"/>
    <col min="10507" max="10507" width="10.28515625" style="256" customWidth="1"/>
    <col min="10508" max="10508" width="12.28515625" style="256" customWidth="1"/>
    <col min="10509" max="10509" width="2.85546875" style="256" customWidth="1"/>
    <col min="10510" max="10510" width="10.140625" style="256" customWidth="1"/>
    <col min="10511" max="10511" width="9" style="256" customWidth="1"/>
    <col min="10512" max="10512" width="10" style="256" customWidth="1"/>
    <col min="10513" max="10513" width="3.7109375" style="256" customWidth="1"/>
    <col min="10514" max="10519" width="13.7109375" style="256" customWidth="1"/>
    <col min="10520" max="10520" width="3.7109375" style="256" customWidth="1"/>
    <col min="10521" max="10521" width="11.140625" style="256" customWidth="1"/>
    <col min="10522" max="10522" width="7.5703125" style="256" customWidth="1"/>
    <col min="10523" max="10523" width="11.5703125" style="256" customWidth="1"/>
    <col min="10524" max="10524" width="2.85546875" style="256" customWidth="1"/>
    <col min="10525" max="10530" width="13.7109375" style="256" customWidth="1"/>
    <col min="10531" max="10531" width="10.7109375" style="256" bestFit="1" customWidth="1"/>
    <col min="10532" max="10752" width="9.140625" style="256"/>
    <col min="10753" max="10753" width="11.85546875" style="256" customWidth="1"/>
    <col min="10754" max="10754" width="7" style="256" customWidth="1"/>
    <col min="10755" max="10755" width="9.28515625" style="256" customWidth="1"/>
    <col min="10756" max="10756" width="3.5703125" style="256" customWidth="1"/>
    <col min="10757" max="10757" width="10.28515625" style="256" customWidth="1"/>
    <col min="10758" max="10758" width="12.28515625" style="256" customWidth="1"/>
    <col min="10759" max="10759" width="10.28515625" style="256" customWidth="1"/>
    <col min="10760" max="10760" width="12.28515625" style="256" customWidth="1"/>
    <col min="10761" max="10761" width="10.28515625" style="256" customWidth="1"/>
    <col min="10762" max="10762" width="12.28515625" style="256" customWidth="1"/>
    <col min="10763" max="10763" width="10.28515625" style="256" customWidth="1"/>
    <col min="10764" max="10764" width="12.28515625" style="256" customWidth="1"/>
    <col min="10765" max="10765" width="2.85546875" style="256" customWidth="1"/>
    <col min="10766" max="10766" width="10.140625" style="256" customWidth="1"/>
    <col min="10767" max="10767" width="9" style="256" customWidth="1"/>
    <col min="10768" max="10768" width="10" style="256" customWidth="1"/>
    <col min="10769" max="10769" width="3.7109375" style="256" customWidth="1"/>
    <col min="10770" max="10775" width="13.7109375" style="256" customWidth="1"/>
    <col min="10776" max="10776" width="3.7109375" style="256" customWidth="1"/>
    <col min="10777" max="10777" width="11.140625" style="256" customWidth="1"/>
    <col min="10778" max="10778" width="7.5703125" style="256" customWidth="1"/>
    <col min="10779" max="10779" width="11.5703125" style="256" customWidth="1"/>
    <col min="10780" max="10780" width="2.85546875" style="256" customWidth="1"/>
    <col min="10781" max="10786" width="13.7109375" style="256" customWidth="1"/>
    <col min="10787" max="10787" width="10.7109375" style="256" bestFit="1" customWidth="1"/>
    <col min="10788" max="11008" width="9.140625" style="256"/>
    <col min="11009" max="11009" width="11.85546875" style="256" customWidth="1"/>
    <col min="11010" max="11010" width="7" style="256" customWidth="1"/>
    <col min="11011" max="11011" width="9.28515625" style="256" customWidth="1"/>
    <col min="11012" max="11012" width="3.5703125" style="256" customWidth="1"/>
    <col min="11013" max="11013" width="10.28515625" style="256" customWidth="1"/>
    <col min="11014" max="11014" width="12.28515625" style="256" customWidth="1"/>
    <col min="11015" max="11015" width="10.28515625" style="256" customWidth="1"/>
    <col min="11016" max="11016" width="12.28515625" style="256" customWidth="1"/>
    <col min="11017" max="11017" width="10.28515625" style="256" customWidth="1"/>
    <col min="11018" max="11018" width="12.28515625" style="256" customWidth="1"/>
    <col min="11019" max="11019" width="10.28515625" style="256" customWidth="1"/>
    <col min="11020" max="11020" width="12.28515625" style="256" customWidth="1"/>
    <col min="11021" max="11021" width="2.85546875" style="256" customWidth="1"/>
    <col min="11022" max="11022" width="10.140625" style="256" customWidth="1"/>
    <col min="11023" max="11023" width="9" style="256" customWidth="1"/>
    <col min="11024" max="11024" width="10" style="256" customWidth="1"/>
    <col min="11025" max="11025" width="3.7109375" style="256" customWidth="1"/>
    <col min="11026" max="11031" width="13.7109375" style="256" customWidth="1"/>
    <col min="11032" max="11032" width="3.7109375" style="256" customWidth="1"/>
    <col min="11033" max="11033" width="11.140625" style="256" customWidth="1"/>
    <col min="11034" max="11034" width="7.5703125" style="256" customWidth="1"/>
    <col min="11035" max="11035" width="11.5703125" style="256" customWidth="1"/>
    <col min="11036" max="11036" width="2.85546875" style="256" customWidth="1"/>
    <col min="11037" max="11042" width="13.7109375" style="256" customWidth="1"/>
    <col min="11043" max="11043" width="10.7109375" style="256" bestFit="1" customWidth="1"/>
    <col min="11044" max="11264" width="9.140625" style="256"/>
    <col min="11265" max="11265" width="11.85546875" style="256" customWidth="1"/>
    <col min="11266" max="11266" width="7" style="256" customWidth="1"/>
    <col min="11267" max="11267" width="9.28515625" style="256" customWidth="1"/>
    <col min="11268" max="11268" width="3.5703125" style="256" customWidth="1"/>
    <col min="11269" max="11269" width="10.28515625" style="256" customWidth="1"/>
    <col min="11270" max="11270" width="12.28515625" style="256" customWidth="1"/>
    <col min="11271" max="11271" width="10.28515625" style="256" customWidth="1"/>
    <col min="11272" max="11272" width="12.28515625" style="256" customWidth="1"/>
    <col min="11273" max="11273" width="10.28515625" style="256" customWidth="1"/>
    <col min="11274" max="11274" width="12.28515625" style="256" customWidth="1"/>
    <col min="11275" max="11275" width="10.28515625" style="256" customWidth="1"/>
    <col min="11276" max="11276" width="12.28515625" style="256" customWidth="1"/>
    <col min="11277" max="11277" width="2.85546875" style="256" customWidth="1"/>
    <col min="11278" max="11278" width="10.140625" style="256" customWidth="1"/>
    <col min="11279" max="11279" width="9" style="256" customWidth="1"/>
    <col min="11280" max="11280" width="10" style="256" customWidth="1"/>
    <col min="11281" max="11281" width="3.7109375" style="256" customWidth="1"/>
    <col min="11282" max="11287" width="13.7109375" style="256" customWidth="1"/>
    <col min="11288" max="11288" width="3.7109375" style="256" customWidth="1"/>
    <col min="11289" max="11289" width="11.140625" style="256" customWidth="1"/>
    <col min="11290" max="11290" width="7.5703125" style="256" customWidth="1"/>
    <col min="11291" max="11291" width="11.5703125" style="256" customWidth="1"/>
    <col min="11292" max="11292" width="2.85546875" style="256" customWidth="1"/>
    <col min="11293" max="11298" width="13.7109375" style="256" customWidth="1"/>
    <col min="11299" max="11299" width="10.7109375" style="256" bestFit="1" customWidth="1"/>
    <col min="11300" max="11520" width="9.140625" style="256"/>
    <col min="11521" max="11521" width="11.85546875" style="256" customWidth="1"/>
    <col min="11522" max="11522" width="7" style="256" customWidth="1"/>
    <col min="11523" max="11523" width="9.28515625" style="256" customWidth="1"/>
    <col min="11524" max="11524" width="3.5703125" style="256" customWidth="1"/>
    <col min="11525" max="11525" width="10.28515625" style="256" customWidth="1"/>
    <col min="11526" max="11526" width="12.28515625" style="256" customWidth="1"/>
    <col min="11527" max="11527" width="10.28515625" style="256" customWidth="1"/>
    <col min="11528" max="11528" width="12.28515625" style="256" customWidth="1"/>
    <col min="11529" max="11529" width="10.28515625" style="256" customWidth="1"/>
    <col min="11530" max="11530" width="12.28515625" style="256" customWidth="1"/>
    <col min="11531" max="11531" width="10.28515625" style="256" customWidth="1"/>
    <col min="11532" max="11532" width="12.28515625" style="256" customWidth="1"/>
    <col min="11533" max="11533" width="2.85546875" style="256" customWidth="1"/>
    <col min="11534" max="11534" width="10.140625" style="256" customWidth="1"/>
    <col min="11535" max="11535" width="9" style="256" customWidth="1"/>
    <col min="11536" max="11536" width="10" style="256" customWidth="1"/>
    <col min="11537" max="11537" width="3.7109375" style="256" customWidth="1"/>
    <col min="11538" max="11543" width="13.7109375" style="256" customWidth="1"/>
    <col min="11544" max="11544" width="3.7109375" style="256" customWidth="1"/>
    <col min="11545" max="11545" width="11.140625" style="256" customWidth="1"/>
    <col min="11546" max="11546" width="7.5703125" style="256" customWidth="1"/>
    <col min="11547" max="11547" width="11.5703125" style="256" customWidth="1"/>
    <col min="11548" max="11548" width="2.85546875" style="256" customWidth="1"/>
    <col min="11549" max="11554" width="13.7109375" style="256" customWidth="1"/>
    <col min="11555" max="11555" width="10.7109375" style="256" bestFit="1" customWidth="1"/>
    <col min="11556" max="11776" width="9.140625" style="256"/>
    <col min="11777" max="11777" width="11.85546875" style="256" customWidth="1"/>
    <col min="11778" max="11778" width="7" style="256" customWidth="1"/>
    <col min="11779" max="11779" width="9.28515625" style="256" customWidth="1"/>
    <col min="11780" max="11780" width="3.5703125" style="256" customWidth="1"/>
    <col min="11781" max="11781" width="10.28515625" style="256" customWidth="1"/>
    <col min="11782" max="11782" width="12.28515625" style="256" customWidth="1"/>
    <col min="11783" max="11783" width="10.28515625" style="256" customWidth="1"/>
    <col min="11784" max="11784" width="12.28515625" style="256" customWidth="1"/>
    <col min="11785" max="11785" width="10.28515625" style="256" customWidth="1"/>
    <col min="11786" max="11786" width="12.28515625" style="256" customWidth="1"/>
    <col min="11787" max="11787" width="10.28515625" style="256" customWidth="1"/>
    <col min="11788" max="11788" width="12.28515625" style="256" customWidth="1"/>
    <col min="11789" max="11789" width="2.85546875" style="256" customWidth="1"/>
    <col min="11790" max="11790" width="10.140625" style="256" customWidth="1"/>
    <col min="11791" max="11791" width="9" style="256" customWidth="1"/>
    <col min="11792" max="11792" width="10" style="256" customWidth="1"/>
    <col min="11793" max="11793" width="3.7109375" style="256" customWidth="1"/>
    <col min="11794" max="11799" width="13.7109375" style="256" customWidth="1"/>
    <col min="11800" max="11800" width="3.7109375" style="256" customWidth="1"/>
    <col min="11801" max="11801" width="11.140625" style="256" customWidth="1"/>
    <col min="11802" max="11802" width="7.5703125" style="256" customWidth="1"/>
    <col min="11803" max="11803" width="11.5703125" style="256" customWidth="1"/>
    <col min="11804" max="11804" width="2.85546875" style="256" customWidth="1"/>
    <col min="11805" max="11810" width="13.7109375" style="256" customWidth="1"/>
    <col min="11811" max="11811" width="10.7109375" style="256" bestFit="1" customWidth="1"/>
    <col min="11812" max="12032" width="9.140625" style="256"/>
    <col min="12033" max="12033" width="11.85546875" style="256" customWidth="1"/>
    <col min="12034" max="12034" width="7" style="256" customWidth="1"/>
    <col min="12035" max="12035" width="9.28515625" style="256" customWidth="1"/>
    <col min="12036" max="12036" width="3.5703125" style="256" customWidth="1"/>
    <col min="12037" max="12037" width="10.28515625" style="256" customWidth="1"/>
    <col min="12038" max="12038" width="12.28515625" style="256" customWidth="1"/>
    <col min="12039" max="12039" width="10.28515625" style="256" customWidth="1"/>
    <col min="12040" max="12040" width="12.28515625" style="256" customWidth="1"/>
    <col min="12041" max="12041" width="10.28515625" style="256" customWidth="1"/>
    <col min="12042" max="12042" width="12.28515625" style="256" customWidth="1"/>
    <col min="12043" max="12043" width="10.28515625" style="256" customWidth="1"/>
    <col min="12044" max="12044" width="12.28515625" style="256" customWidth="1"/>
    <col min="12045" max="12045" width="2.85546875" style="256" customWidth="1"/>
    <col min="12046" max="12046" width="10.140625" style="256" customWidth="1"/>
    <col min="12047" max="12047" width="9" style="256" customWidth="1"/>
    <col min="12048" max="12048" width="10" style="256" customWidth="1"/>
    <col min="12049" max="12049" width="3.7109375" style="256" customWidth="1"/>
    <col min="12050" max="12055" width="13.7109375" style="256" customWidth="1"/>
    <col min="12056" max="12056" width="3.7109375" style="256" customWidth="1"/>
    <col min="12057" max="12057" width="11.140625" style="256" customWidth="1"/>
    <col min="12058" max="12058" width="7.5703125" style="256" customWidth="1"/>
    <col min="12059" max="12059" width="11.5703125" style="256" customWidth="1"/>
    <col min="12060" max="12060" width="2.85546875" style="256" customWidth="1"/>
    <col min="12061" max="12066" width="13.7109375" style="256" customWidth="1"/>
    <col min="12067" max="12067" width="10.7109375" style="256" bestFit="1" customWidth="1"/>
    <col min="12068" max="12288" width="9.140625" style="256"/>
    <col min="12289" max="12289" width="11.85546875" style="256" customWidth="1"/>
    <col min="12290" max="12290" width="7" style="256" customWidth="1"/>
    <col min="12291" max="12291" width="9.28515625" style="256" customWidth="1"/>
    <col min="12292" max="12292" width="3.5703125" style="256" customWidth="1"/>
    <col min="12293" max="12293" width="10.28515625" style="256" customWidth="1"/>
    <col min="12294" max="12294" width="12.28515625" style="256" customWidth="1"/>
    <col min="12295" max="12295" width="10.28515625" style="256" customWidth="1"/>
    <col min="12296" max="12296" width="12.28515625" style="256" customWidth="1"/>
    <col min="12297" max="12297" width="10.28515625" style="256" customWidth="1"/>
    <col min="12298" max="12298" width="12.28515625" style="256" customWidth="1"/>
    <col min="12299" max="12299" width="10.28515625" style="256" customWidth="1"/>
    <col min="12300" max="12300" width="12.28515625" style="256" customWidth="1"/>
    <col min="12301" max="12301" width="2.85546875" style="256" customWidth="1"/>
    <col min="12302" max="12302" width="10.140625" style="256" customWidth="1"/>
    <col min="12303" max="12303" width="9" style="256" customWidth="1"/>
    <col min="12304" max="12304" width="10" style="256" customWidth="1"/>
    <col min="12305" max="12305" width="3.7109375" style="256" customWidth="1"/>
    <col min="12306" max="12311" width="13.7109375" style="256" customWidth="1"/>
    <col min="12312" max="12312" width="3.7109375" style="256" customWidth="1"/>
    <col min="12313" max="12313" width="11.140625" style="256" customWidth="1"/>
    <col min="12314" max="12314" width="7.5703125" style="256" customWidth="1"/>
    <col min="12315" max="12315" width="11.5703125" style="256" customWidth="1"/>
    <col min="12316" max="12316" width="2.85546875" style="256" customWidth="1"/>
    <col min="12317" max="12322" width="13.7109375" style="256" customWidth="1"/>
    <col min="12323" max="12323" width="10.7109375" style="256" bestFit="1" customWidth="1"/>
    <col min="12324" max="12544" width="9.140625" style="256"/>
    <col min="12545" max="12545" width="11.85546875" style="256" customWidth="1"/>
    <col min="12546" max="12546" width="7" style="256" customWidth="1"/>
    <col min="12547" max="12547" width="9.28515625" style="256" customWidth="1"/>
    <col min="12548" max="12548" width="3.5703125" style="256" customWidth="1"/>
    <col min="12549" max="12549" width="10.28515625" style="256" customWidth="1"/>
    <col min="12550" max="12550" width="12.28515625" style="256" customWidth="1"/>
    <col min="12551" max="12551" width="10.28515625" style="256" customWidth="1"/>
    <col min="12552" max="12552" width="12.28515625" style="256" customWidth="1"/>
    <col min="12553" max="12553" width="10.28515625" style="256" customWidth="1"/>
    <col min="12554" max="12554" width="12.28515625" style="256" customWidth="1"/>
    <col min="12555" max="12555" width="10.28515625" style="256" customWidth="1"/>
    <col min="12556" max="12556" width="12.28515625" style="256" customWidth="1"/>
    <col min="12557" max="12557" width="2.85546875" style="256" customWidth="1"/>
    <col min="12558" max="12558" width="10.140625" style="256" customWidth="1"/>
    <col min="12559" max="12559" width="9" style="256" customWidth="1"/>
    <col min="12560" max="12560" width="10" style="256" customWidth="1"/>
    <col min="12561" max="12561" width="3.7109375" style="256" customWidth="1"/>
    <col min="12562" max="12567" width="13.7109375" style="256" customWidth="1"/>
    <col min="12568" max="12568" width="3.7109375" style="256" customWidth="1"/>
    <col min="12569" max="12569" width="11.140625" style="256" customWidth="1"/>
    <col min="12570" max="12570" width="7.5703125" style="256" customWidth="1"/>
    <col min="12571" max="12571" width="11.5703125" style="256" customWidth="1"/>
    <col min="12572" max="12572" width="2.85546875" style="256" customWidth="1"/>
    <col min="12573" max="12578" width="13.7109375" style="256" customWidth="1"/>
    <col min="12579" max="12579" width="10.7109375" style="256" bestFit="1" customWidth="1"/>
    <col min="12580" max="12800" width="9.140625" style="256"/>
    <col min="12801" max="12801" width="11.85546875" style="256" customWidth="1"/>
    <col min="12802" max="12802" width="7" style="256" customWidth="1"/>
    <col min="12803" max="12803" width="9.28515625" style="256" customWidth="1"/>
    <col min="12804" max="12804" width="3.5703125" style="256" customWidth="1"/>
    <col min="12805" max="12805" width="10.28515625" style="256" customWidth="1"/>
    <col min="12806" max="12806" width="12.28515625" style="256" customWidth="1"/>
    <col min="12807" max="12807" width="10.28515625" style="256" customWidth="1"/>
    <col min="12808" max="12808" width="12.28515625" style="256" customWidth="1"/>
    <col min="12809" max="12809" width="10.28515625" style="256" customWidth="1"/>
    <col min="12810" max="12810" width="12.28515625" style="256" customWidth="1"/>
    <col min="12811" max="12811" width="10.28515625" style="256" customWidth="1"/>
    <col min="12812" max="12812" width="12.28515625" style="256" customWidth="1"/>
    <col min="12813" max="12813" width="2.85546875" style="256" customWidth="1"/>
    <col min="12814" max="12814" width="10.140625" style="256" customWidth="1"/>
    <col min="12815" max="12815" width="9" style="256" customWidth="1"/>
    <col min="12816" max="12816" width="10" style="256" customWidth="1"/>
    <col min="12817" max="12817" width="3.7109375" style="256" customWidth="1"/>
    <col min="12818" max="12823" width="13.7109375" style="256" customWidth="1"/>
    <col min="12824" max="12824" width="3.7109375" style="256" customWidth="1"/>
    <col min="12825" max="12825" width="11.140625" style="256" customWidth="1"/>
    <col min="12826" max="12826" width="7.5703125" style="256" customWidth="1"/>
    <col min="12827" max="12827" width="11.5703125" style="256" customWidth="1"/>
    <col min="12828" max="12828" width="2.85546875" style="256" customWidth="1"/>
    <col min="12829" max="12834" width="13.7109375" style="256" customWidth="1"/>
    <col min="12835" max="12835" width="10.7109375" style="256" bestFit="1" customWidth="1"/>
    <col min="12836" max="13056" width="9.140625" style="256"/>
    <col min="13057" max="13057" width="11.85546875" style="256" customWidth="1"/>
    <col min="13058" max="13058" width="7" style="256" customWidth="1"/>
    <col min="13059" max="13059" width="9.28515625" style="256" customWidth="1"/>
    <col min="13060" max="13060" width="3.5703125" style="256" customWidth="1"/>
    <col min="13061" max="13061" width="10.28515625" style="256" customWidth="1"/>
    <col min="13062" max="13062" width="12.28515625" style="256" customWidth="1"/>
    <col min="13063" max="13063" width="10.28515625" style="256" customWidth="1"/>
    <col min="13064" max="13064" width="12.28515625" style="256" customWidth="1"/>
    <col min="13065" max="13065" width="10.28515625" style="256" customWidth="1"/>
    <col min="13066" max="13066" width="12.28515625" style="256" customWidth="1"/>
    <col min="13067" max="13067" width="10.28515625" style="256" customWidth="1"/>
    <col min="13068" max="13068" width="12.28515625" style="256" customWidth="1"/>
    <col min="13069" max="13069" width="2.85546875" style="256" customWidth="1"/>
    <col min="13070" max="13070" width="10.140625" style="256" customWidth="1"/>
    <col min="13071" max="13071" width="9" style="256" customWidth="1"/>
    <col min="13072" max="13072" width="10" style="256" customWidth="1"/>
    <col min="13073" max="13073" width="3.7109375" style="256" customWidth="1"/>
    <col min="13074" max="13079" width="13.7109375" style="256" customWidth="1"/>
    <col min="13080" max="13080" width="3.7109375" style="256" customWidth="1"/>
    <col min="13081" max="13081" width="11.140625" style="256" customWidth="1"/>
    <col min="13082" max="13082" width="7.5703125" style="256" customWidth="1"/>
    <col min="13083" max="13083" width="11.5703125" style="256" customWidth="1"/>
    <col min="13084" max="13084" width="2.85546875" style="256" customWidth="1"/>
    <col min="13085" max="13090" width="13.7109375" style="256" customWidth="1"/>
    <col min="13091" max="13091" width="10.7109375" style="256" bestFit="1" customWidth="1"/>
    <col min="13092" max="13312" width="9.140625" style="256"/>
    <col min="13313" max="13313" width="11.85546875" style="256" customWidth="1"/>
    <col min="13314" max="13314" width="7" style="256" customWidth="1"/>
    <col min="13315" max="13315" width="9.28515625" style="256" customWidth="1"/>
    <col min="13316" max="13316" width="3.5703125" style="256" customWidth="1"/>
    <col min="13317" max="13317" width="10.28515625" style="256" customWidth="1"/>
    <col min="13318" max="13318" width="12.28515625" style="256" customWidth="1"/>
    <col min="13319" max="13319" width="10.28515625" style="256" customWidth="1"/>
    <col min="13320" max="13320" width="12.28515625" style="256" customWidth="1"/>
    <col min="13321" max="13321" width="10.28515625" style="256" customWidth="1"/>
    <col min="13322" max="13322" width="12.28515625" style="256" customWidth="1"/>
    <col min="13323" max="13323" width="10.28515625" style="256" customWidth="1"/>
    <col min="13324" max="13324" width="12.28515625" style="256" customWidth="1"/>
    <col min="13325" max="13325" width="2.85546875" style="256" customWidth="1"/>
    <col min="13326" max="13326" width="10.140625" style="256" customWidth="1"/>
    <col min="13327" max="13327" width="9" style="256" customWidth="1"/>
    <col min="13328" max="13328" width="10" style="256" customWidth="1"/>
    <col min="13329" max="13329" width="3.7109375" style="256" customWidth="1"/>
    <col min="13330" max="13335" width="13.7109375" style="256" customWidth="1"/>
    <col min="13336" max="13336" width="3.7109375" style="256" customWidth="1"/>
    <col min="13337" max="13337" width="11.140625" style="256" customWidth="1"/>
    <col min="13338" max="13338" width="7.5703125" style="256" customWidth="1"/>
    <col min="13339" max="13339" width="11.5703125" style="256" customWidth="1"/>
    <col min="13340" max="13340" width="2.85546875" style="256" customWidth="1"/>
    <col min="13341" max="13346" width="13.7109375" style="256" customWidth="1"/>
    <col min="13347" max="13347" width="10.7109375" style="256" bestFit="1" customWidth="1"/>
    <col min="13348" max="13568" width="9.140625" style="256"/>
    <col min="13569" max="13569" width="11.85546875" style="256" customWidth="1"/>
    <col min="13570" max="13570" width="7" style="256" customWidth="1"/>
    <col min="13571" max="13571" width="9.28515625" style="256" customWidth="1"/>
    <col min="13572" max="13572" width="3.5703125" style="256" customWidth="1"/>
    <col min="13573" max="13573" width="10.28515625" style="256" customWidth="1"/>
    <col min="13574" max="13574" width="12.28515625" style="256" customWidth="1"/>
    <col min="13575" max="13575" width="10.28515625" style="256" customWidth="1"/>
    <col min="13576" max="13576" width="12.28515625" style="256" customWidth="1"/>
    <col min="13577" max="13577" width="10.28515625" style="256" customWidth="1"/>
    <col min="13578" max="13578" width="12.28515625" style="256" customWidth="1"/>
    <col min="13579" max="13579" width="10.28515625" style="256" customWidth="1"/>
    <col min="13580" max="13580" width="12.28515625" style="256" customWidth="1"/>
    <col min="13581" max="13581" width="2.85546875" style="256" customWidth="1"/>
    <col min="13582" max="13582" width="10.140625" style="256" customWidth="1"/>
    <col min="13583" max="13583" width="9" style="256" customWidth="1"/>
    <col min="13584" max="13584" width="10" style="256" customWidth="1"/>
    <col min="13585" max="13585" width="3.7109375" style="256" customWidth="1"/>
    <col min="13586" max="13591" width="13.7109375" style="256" customWidth="1"/>
    <col min="13592" max="13592" width="3.7109375" style="256" customWidth="1"/>
    <col min="13593" max="13593" width="11.140625" style="256" customWidth="1"/>
    <col min="13594" max="13594" width="7.5703125" style="256" customWidth="1"/>
    <col min="13595" max="13595" width="11.5703125" style="256" customWidth="1"/>
    <col min="13596" max="13596" width="2.85546875" style="256" customWidth="1"/>
    <col min="13597" max="13602" width="13.7109375" style="256" customWidth="1"/>
    <col min="13603" max="13603" width="10.7109375" style="256" bestFit="1" customWidth="1"/>
    <col min="13604" max="13824" width="9.140625" style="256"/>
    <col min="13825" max="13825" width="11.85546875" style="256" customWidth="1"/>
    <col min="13826" max="13826" width="7" style="256" customWidth="1"/>
    <col min="13827" max="13827" width="9.28515625" style="256" customWidth="1"/>
    <col min="13828" max="13828" width="3.5703125" style="256" customWidth="1"/>
    <col min="13829" max="13829" width="10.28515625" style="256" customWidth="1"/>
    <col min="13830" max="13830" width="12.28515625" style="256" customWidth="1"/>
    <col min="13831" max="13831" width="10.28515625" style="256" customWidth="1"/>
    <col min="13832" max="13832" width="12.28515625" style="256" customWidth="1"/>
    <col min="13833" max="13833" width="10.28515625" style="256" customWidth="1"/>
    <col min="13834" max="13834" width="12.28515625" style="256" customWidth="1"/>
    <col min="13835" max="13835" width="10.28515625" style="256" customWidth="1"/>
    <col min="13836" max="13836" width="12.28515625" style="256" customWidth="1"/>
    <col min="13837" max="13837" width="2.85546875" style="256" customWidth="1"/>
    <col min="13838" max="13838" width="10.140625" style="256" customWidth="1"/>
    <col min="13839" max="13839" width="9" style="256" customWidth="1"/>
    <col min="13840" max="13840" width="10" style="256" customWidth="1"/>
    <col min="13841" max="13841" width="3.7109375" style="256" customWidth="1"/>
    <col min="13842" max="13847" width="13.7109375" style="256" customWidth="1"/>
    <col min="13848" max="13848" width="3.7109375" style="256" customWidth="1"/>
    <col min="13849" max="13849" width="11.140625" style="256" customWidth="1"/>
    <col min="13850" max="13850" width="7.5703125" style="256" customWidth="1"/>
    <col min="13851" max="13851" width="11.5703125" style="256" customWidth="1"/>
    <col min="13852" max="13852" width="2.85546875" style="256" customWidth="1"/>
    <col min="13853" max="13858" width="13.7109375" style="256" customWidth="1"/>
    <col min="13859" max="13859" width="10.7109375" style="256" bestFit="1" customWidth="1"/>
    <col min="13860" max="14080" width="9.140625" style="256"/>
    <col min="14081" max="14081" width="11.85546875" style="256" customWidth="1"/>
    <col min="14082" max="14082" width="7" style="256" customWidth="1"/>
    <col min="14083" max="14083" width="9.28515625" style="256" customWidth="1"/>
    <col min="14084" max="14084" width="3.5703125" style="256" customWidth="1"/>
    <col min="14085" max="14085" width="10.28515625" style="256" customWidth="1"/>
    <col min="14086" max="14086" width="12.28515625" style="256" customWidth="1"/>
    <col min="14087" max="14087" width="10.28515625" style="256" customWidth="1"/>
    <col min="14088" max="14088" width="12.28515625" style="256" customWidth="1"/>
    <col min="14089" max="14089" width="10.28515625" style="256" customWidth="1"/>
    <col min="14090" max="14090" width="12.28515625" style="256" customWidth="1"/>
    <col min="14091" max="14091" width="10.28515625" style="256" customWidth="1"/>
    <col min="14092" max="14092" width="12.28515625" style="256" customWidth="1"/>
    <col min="14093" max="14093" width="2.85546875" style="256" customWidth="1"/>
    <col min="14094" max="14094" width="10.140625" style="256" customWidth="1"/>
    <col min="14095" max="14095" width="9" style="256" customWidth="1"/>
    <col min="14096" max="14096" width="10" style="256" customWidth="1"/>
    <col min="14097" max="14097" width="3.7109375" style="256" customWidth="1"/>
    <col min="14098" max="14103" width="13.7109375" style="256" customWidth="1"/>
    <col min="14104" max="14104" width="3.7109375" style="256" customWidth="1"/>
    <col min="14105" max="14105" width="11.140625" style="256" customWidth="1"/>
    <col min="14106" max="14106" width="7.5703125" style="256" customWidth="1"/>
    <col min="14107" max="14107" width="11.5703125" style="256" customWidth="1"/>
    <col min="14108" max="14108" width="2.85546875" style="256" customWidth="1"/>
    <col min="14109" max="14114" width="13.7109375" style="256" customWidth="1"/>
    <col min="14115" max="14115" width="10.7109375" style="256" bestFit="1" customWidth="1"/>
    <col min="14116" max="14336" width="9.140625" style="256"/>
    <col min="14337" max="14337" width="11.85546875" style="256" customWidth="1"/>
    <col min="14338" max="14338" width="7" style="256" customWidth="1"/>
    <col min="14339" max="14339" width="9.28515625" style="256" customWidth="1"/>
    <col min="14340" max="14340" width="3.5703125" style="256" customWidth="1"/>
    <col min="14341" max="14341" width="10.28515625" style="256" customWidth="1"/>
    <col min="14342" max="14342" width="12.28515625" style="256" customWidth="1"/>
    <col min="14343" max="14343" width="10.28515625" style="256" customWidth="1"/>
    <col min="14344" max="14344" width="12.28515625" style="256" customWidth="1"/>
    <col min="14345" max="14345" width="10.28515625" style="256" customWidth="1"/>
    <col min="14346" max="14346" width="12.28515625" style="256" customWidth="1"/>
    <col min="14347" max="14347" width="10.28515625" style="256" customWidth="1"/>
    <col min="14348" max="14348" width="12.28515625" style="256" customWidth="1"/>
    <col min="14349" max="14349" width="2.85546875" style="256" customWidth="1"/>
    <col min="14350" max="14350" width="10.140625" style="256" customWidth="1"/>
    <col min="14351" max="14351" width="9" style="256" customWidth="1"/>
    <col min="14352" max="14352" width="10" style="256" customWidth="1"/>
    <col min="14353" max="14353" width="3.7109375" style="256" customWidth="1"/>
    <col min="14354" max="14359" width="13.7109375" style="256" customWidth="1"/>
    <col min="14360" max="14360" width="3.7109375" style="256" customWidth="1"/>
    <col min="14361" max="14361" width="11.140625" style="256" customWidth="1"/>
    <col min="14362" max="14362" width="7.5703125" style="256" customWidth="1"/>
    <col min="14363" max="14363" width="11.5703125" style="256" customWidth="1"/>
    <col min="14364" max="14364" width="2.85546875" style="256" customWidth="1"/>
    <col min="14365" max="14370" width="13.7109375" style="256" customWidth="1"/>
    <col min="14371" max="14371" width="10.7109375" style="256" bestFit="1" customWidth="1"/>
    <col min="14372" max="14592" width="9.140625" style="256"/>
    <col min="14593" max="14593" width="11.85546875" style="256" customWidth="1"/>
    <col min="14594" max="14594" width="7" style="256" customWidth="1"/>
    <col min="14595" max="14595" width="9.28515625" style="256" customWidth="1"/>
    <col min="14596" max="14596" width="3.5703125" style="256" customWidth="1"/>
    <col min="14597" max="14597" width="10.28515625" style="256" customWidth="1"/>
    <col min="14598" max="14598" width="12.28515625" style="256" customWidth="1"/>
    <col min="14599" max="14599" width="10.28515625" style="256" customWidth="1"/>
    <col min="14600" max="14600" width="12.28515625" style="256" customWidth="1"/>
    <col min="14601" max="14601" width="10.28515625" style="256" customWidth="1"/>
    <col min="14602" max="14602" width="12.28515625" style="256" customWidth="1"/>
    <col min="14603" max="14603" width="10.28515625" style="256" customWidth="1"/>
    <col min="14604" max="14604" width="12.28515625" style="256" customWidth="1"/>
    <col min="14605" max="14605" width="2.85546875" style="256" customWidth="1"/>
    <col min="14606" max="14606" width="10.140625" style="256" customWidth="1"/>
    <col min="14607" max="14607" width="9" style="256" customWidth="1"/>
    <col min="14608" max="14608" width="10" style="256" customWidth="1"/>
    <col min="14609" max="14609" width="3.7109375" style="256" customWidth="1"/>
    <col min="14610" max="14615" width="13.7109375" style="256" customWidth="1"/>
    <col min="14616" max="14616" width="3.7109375" style="256" customWidth="1"/>
    <col min="14617" max="14617" width="11.140625" style="256" customWidth="1"/>
    <col min="14618" max="14618" width="7.5703125" style="256" customWidth="1"/>
    <col min="14619" max="14619" width="11.5703125" style="256" customWidth="1"/>
    <col min="14620" max="14620" width="2.85546875" style="256" customWidth="1"/>
    <col min="14621" max="14626" width="13.7109375" style="256" customWidth="1"/>
    <col min="14627" max="14627" width="10.7109375" style="256" bestFit="1" customWidth="1"/>
    <col min="14628" max="14848" width="9.140625" style="256"/>
    <col min="14849" max="14849" width="11.85546875" style="256" customWidth="1"/>
    <col min="14850" max="14850" width="7" style="256" customWidth="1"/>
    <col min="14851" max="14851" width="9.28515625" style="256" customWidth="1"/>
    <col min="14852" max="14852" width="3.5703125" style="256" customWidth="1"/>
    <col min="14853" max="14853" width="10.28515625" style="256" customWidth="1"/>
    <col min="14854" max="14854" width="12.28515625" style="256" customWidth="1"/>
    <col min="14855" max="14855" width="10.28515625" style="256" customWidth="1"/>
    <col min="14856" max="14856" width="12.28515625" style="256" customWidth="1"/>
    <col min="14857" max="14857" width="10.28515625" style="256" customWidth="1"/>
    <col min="14858" max="14858" width="12.28515625" style="256" customWidth="1"/>
    <col min="14859" max="14859" width="10.28515625" style="256" customWidth="1"/>
    <col min="14860" max="14860" width="12.28515625" style="256" customWidth="1"/>
    <col min="14861" max="14861" width="2.85546875" style="256" customWidth="1"/>
    <col min="14862" max="14862" width="10.140625" style="256" customWidth="1"/>
    <col min="14863" max="14863" width="9" style="256" customWidth="1"/>
    <col min="14864" max="14864" width="10" style="256" customWidth="1"/>
    <col min="14865" max="14865" width="3.7109375" style="256" customWidth="1"/>
    <col min="14866" max="14871" width="13.7109375" style="256" customWidth="1"/>
    <col min="14872" max="14872" width="3.7109375" style="256" customWidth="1"/>
    <col min="14873" max="14873" width="11.140625" style="256" customWidth="1"/>
    <col min="14874" max="14874" width="7.5703125" style="256" customWidth="1"/>
    <col min="14875" max="14875" width="11.5703125" style="256" customWidth="1"/>
    <col min="14876" max="14876" width="2.85546875" style="256" customWidth="1"/>
    <col min="14877" max="14882" width="13.7109375" style="256" customWidth="1"/>
    <col min="14883" max="14883" width="10.7109375" style="256" bestFit="1" customWidth="1"/>
    <col min="14884" max="15104" width="9.140625" style="256"/>
    <col min="15105" max="15105" width="11.85546875" style="256" customWidth="1"/>
    <col min="15106" max="15106" width="7" style="256" customWidth="1"/>
    <col min="15107" max="15107" width="9.28515625" style="256" customWidth="1"/>
    <col min="15108" max="15108" width="3.5703125" style="256" customWidth="1"/>
    <col min="15109" max="15109" width="10.28515625" style="256" customWidth="1"/>
    <col min="15110" max="15110" width="12.28515625" style="256" customWidth="1"/>
    <col min="15111" max="15111" width="10.28515625" style="256" customWidth="1"/>
    <col min="15112" max="15112" width="12.28515625" style="256" customWidth="1"/>
    <col min="15113" max="15113" width="10.28515625" style="256" customWidth="1"/>
    <col min="15114" max="15114" width="12.28515625" style="256" customWidth="1"/>
    <col min="15115" max="15115" width="10.28515625" style="256" customWidth="1"/>
    <col min="15116" max="15116" width="12.28515625" style="256" customWidth="1"/>
    <col min="15117" max="15117" width="2.85546875" style="256" customWidth="1"/>
    <col min="15118" max="15118" width="10.140625" style="256" customWidth="1"/>
    <col min="15119" max="15119" width="9" style="256" customWidth="1"/>
    <col min="15120" max="15120" width="10" style="256" customWidth="1"/>
    <col min="15121" max="15121" width="3.7109375" style="256" customWidth="1"/>
    <col min="15122" max="15127" width="13.7109375" style="256" customWidth="1"/>
    <col min="15128" max="15128" width="3.7109375" style="256" customWidth="1"/>
    <col min="15129" max="15129" width="11.140625" style="256" customWidth="1"/>
    <col min="15130" max="15130" width="7.5703125" style="256" customWidth="1"/>
    <col min="15131" max="15131" width="11.5703125" style="256" customWidth="1"/>
    <col min="15132" max="15132" width="2.85546875" style="256" customWidth="1"/>
    <col min="15133" max="15138" width="13.7109375" style="256" customWidth="1"/>
    <col min="15139" max="15139" width="10.7109375" style="256" bestFit="1" customWidth="1"/>
    <col min="15140" max="15360" width="9.140625" style="256"/>
    <col min="15361" max="15361" width="11.85546875" style="256" customWidth="1"/>
    <col min="15362" max="15362" width="7" style="256" customWidth="1"/>
    <col min="15363" max="15363" width="9.28515625" style="256" customWidth="1"/>
    <col min="15364" max="15364" width="3.5703125" style="256" customWidth="1"/>
    <col min="15365" max="15365" width="10.28515625" style="256" customWidth="1"/>
    <col min="15366" max="15366" width="12.28515625" style="256" customWidth="1"/>
    <col min="15367" max="15367" width="10.28515625" style="256" customWidth="1"/>
    <col min="15368" max="15368" width="12.28515625" style="256" customWidth="1"/>
    <col min="15369" max="15369" width="10.28515625" style="256" customWidth="1"/>
    <col min="15370" max="15370" width="12.28515625" style="256" customWidth="1"/>
    <col min="15371" max="15371" width="10.28515625" style="256" customWidth="1"/>
    <col min="15372" max="15372" width="12.28515625" style="256" customWidth="1"/>
    <col min="15373" max="15373" width="2.85546875" style="256" customWidth="1"/>
    <col min="15374" max="15374" width="10.140625" style="256" customWidth="1"/>
    <col min="15375" max="15375" width="9" style="256" customWidth="1"/>
    <col min="15376" max="15376" width="10" style="256" customWidth="1"/>
    <col min="15377" max="15377" width="3.7109375" style="256" customWidth="1"/>
    <col min="15378" max="15383" width="13.7109375" style="256" customWidth="1"/>
    <col min="15384" max="15384" width="3.7109375" style="256" customWidth="1"/>
    <col min="15385" max="15385" width="11.140625" style="256" customWidth="1"/>
    <col min="15386" max="15386" width="7.5703125" style="256" customWidth="1"/>
    <col min="15387" max="15387" width="11.5703125" style="256" customWidth="1"/>
    <col min="15388" max="15388" width="2.85546875" style="256" customWidth="1"/>
    <col min="15389" max="15394" width="13.7109375" style="256" customWidth="1"/>
    <col min="15395" max="15395" width="10.7109375" style="256" bestFit="1" customWidth="1"/>
    <col min="15396" max="15616" width="9.140625" style="256"/>
    <col min="15617" max="15617" width="11.85546875" style="256" customWidth="1"/>
    <col min="15618" max="15618" width="7" style="256" customWidth="1"/>
    <col min="15619" max="15619" width="9.28515625" style="256" customWidth="1"/>
    <col min="15620" max="15620" width="3.5703125" style="256" customWidth="1"/>
    <col min="15621" max="15621" width="10.28515625" style="256" customWidth="1"/>
    <col min="15622" max="15622" width="12.28515625" style="256" customWidth="1"/>
    <col min="15623" max="15623" width="10.28515625" style="256" customWidth="1"/>
    <col min="15624" max="15624" width="12.28515625" style="256" customWidth="1"/>
    <col min="15625" max="15625" width="10.28515625" style="256" customWidth="1"/>
    <col min="15626" max="15626" width="12.28515625" style="256" customWidth="1"/>
    <col min="15627" max="15627" width="10.28515625" style="256" customWidth="1"/>
    <col min="15628" max="15628" width="12.28515625" style="256" customWidth="1"/>
    <col min="15629" max="15629" width="2.85546875" style="256" customWidth="1"/>
    <col min="15630" max="15630" width="10.140625" style="256" customWidth="1"/>
    <col min="15631" max="15631" width="9" style="256" customWidth="1"/>
    <col min="15632" max="15632" width="10" style="256" customWidth="1"/>
    <col min="15633" max="15633" width="3.7109375" style="256" customWidth="1"/>
    <col min="15634" max="15639" width="13.7109375" style="256" customWidth="1"/>
    <col min="15640" max="15640" width="3.7109375" style="256" customWidth="1"/>
    <col min="15641" max="15641" width="11.140625" style="256" customWidth="1"/>
    <col min="15642" max="15642" width="7.5703125" style="256" customWidth="1"/>
    <col min="15643" max="15643" width="11.5703125" style="256" customWidth="1"/>
    <col min="15644" max="15644" width="2.85546875" style="256" customWidth="1"/>
    <col min="15645" max="15650" width="13.7109375" style="256" customWidth="1"/>
    <col min="15651" max="15651" width="10.7109375" style="256" bestFit="1" customWidth="1"/>
    <col min="15652" max="15872" width="9.140625" style="256"/>
    <col min="15873" max="15873" width="11.85546875" style="256" customWidth="1"/>
    <col min="15874" max="15874" width="7" style="256" customWidth="1"/>
    <col min="15875" max="15875" width="9.28515625" style="256" customWidth="1"/>
    <col min="15876" max="15876" width="3.5703125" style="256" customWidth="1"/>
    <col min="15877" max="15877" width="10.28515625" style="256" customWidth="1"/>
    <col min="15878" max="15878" width="12.28515625" style="256" customWidth="1"/>
    <col min="15879" max="15879" width="10.28515625" style="256" customWidth="1"/>
    <col min="15880" max="15880" width="12.28515625" style="256" customWidth="1"/>
    <col min="15881" max="15881" width="10.28515625" style="256" customWidth="1"/>
    <col min="15882" max="15882" width="12.28515625" style="256" customWidth="1"/>
    <col min="15883" max="15883" width="10.28515625" style="256" customWidth="1"/>
    <col min="15884" max="15884" width="12.28515625" style="256" customWidth="1"/>
    <col min="15885" max="15885" width="2.85546875" style="256" customWidth="1"/>
    <col min="15886" max="15886" width="10.140625" style="256" customWidth="1"/>
    <col min="15887" max="15887" width="9" style="256" customWidth="1"/>
    <col min="15888" max="15888" width="10" style="256" customWidth="1"/>
    <col min="15889" max="15889" width="3.7109375" style="256" customWidth="1"/>
    <col min="15890" max="15895" width="13.7109375" style="256" customWidth="1"/>
    <col min="15896" max="15896" width="3.7109375" style="256" customWidth="1"/>
    <col min="15897" max="15897" width="11.140625" style="256" customWidth="1"/>
    <col min="15898" max="15898" width="7.5703125" style="256" customWidth="1"/>
    <col min="15899" max="15899" width="11.5703125" style="256" customWidth="1"/>
    <col min="15900" max="15900" width="2.85546875" style="256" customWidth="1"/>
    <col min="15901" max="15906" width="13.7109375" style="256" customWidth="1"/>
    <col min="15907" max="15907" width="10.7109375" style="256" bestFit="1" customWidth="1"/>
    <col min="15908" max="16128" width="9.140625" style="256"/>
    <col min="16129" max="16129" width="11.85546875" style="256" customWidth="1"/>
    <col min="16130" max="16130" width="7" style="256" customWidth="1"/>
    <col min="16131" max="16131" width="9.28515625" style="256" customWidth="1"/>
    <col min="16132" max="16132" width="3.5703125" style="256" customWidth="1"/>
    <col min="16133" max="16133" width="10.28515625" style="256" customWidth="1"/>
    <col min="16134" max="16134" width="12.28515625" style="256" customWidth="1"/>
    <col min="16135" max="16135" width="10.28515625" style="256" customWidth="1"/>
    <col min="16136" max="16136" width="12.28515625" style="256" customWidth="1"/>
    <col min="16137" max="16137" width="10.28515625" style="256" customWidth="1"/>
    <col min="16138" max="16138" width="12.28515625" style="256" customWidth="1"/>
    <col min="16139" max="16139" width="10.28515625" style="256" customWidth="1"/>
    <col min="16140" max="16140" width="12.28515625" style="256" customWidth="1"/>
    <col min="16141" max="16141" width="2.85546875" style="256" customWidth="1"/>
    <col min="16142" max="16142" width="10.140625" style="256" customWidth="1"/>
    <col min="16143" max="16143" width="9" style="256" customWidth="1"/>
    <col min="16144" max="16144" width="10" style="256" customWidth="1"/>
    <col min="16145" max="16145" width="3.7109375" style="256" customWidth="1"/>
    <col min="16146" max="16151" width="13.7109375" style="256" customWidth="1"/>
    <col min="16152" max="16152" width="3.7109375" style="256" customWidth="1"/>
    <col min="16153" max="16153" width="11.140625" style="256" customWidth="1"/>
    <col min="16154" max="16154" width="7.5703125" style="256" customWidth="1"/>
    <col min="16155" max="16155" width="11.5703125" style="256" customWidth="1"/>
    <col min="16156" max="16156" width="2.85546875" style="256" customWidth="1"/>
    <col min="16157" max="16162" width="13.7109375" style="256" customWidth="1"/>
    <col min="16163" max="16163" width="10.7109375" style="256" bestFit="1" customWidth="1"/>
    <col min="16164" max="16384" width="9.140625" style="256"/>
  </cols>
  <sheetData>
    <row r="1" spans="1:36" s="12" customFormat="1" x14ac:dyDescent="0.25">
      <c r="A1" s="481" t="s">
        <v>218</v>
      </c>
      <c r="B1" s="481"/>
      <c r="C1" s="481"/>
      <c r="D1" s="481"/>
      <c r="E1" s="481"/>
      <c r="F1" s="481"/>
      <c r="G1" s="481"/>
      <c r="H1" s="481"/>
      <c r="I1" s="481"/>
      <c r="J1" s="481"/>
      <c r="K1" s="481"/>
      <c r="L1" s="481"/>
      <c r="N1" s="626" t="s">
        <v>219</v>
      </c>
      <c r="O1" s="626"/>
      <c r="P1" s="626"/>
      <c r="Q1" s="626"/>
      <c r="R1" s="626"/>
      <c r="S1" s="626"/>
      <c r="T1" s="626"/>
      <c r="U1" s="626"/>
      <c r="V1" s="626"/>
      <c r="W1" s="626"/>
      <c r="X1" s="321"/>
      <c r="Y1" s="599" t="s">
        <v>220</v>
      </c>
      <c r="Z1" s="599"/>
      <c r="AA1" s="599"/>
      <c r="AB1" s="599"/>
      <c r="AC1" s="599"/>
      <c r="AD1" s="599"/>
      <c r="AE1" s="599"/>
      <c r="AF1" s="599"/>
      <c r="AG1" s="599"/>
      <c r="AH1" s="599"/>
      <c r="AI1" s="321"/>
      <c r="AJ1" s="321"/>
    </row>
    <row r="2" spans="1:36" s="12" customFormat="1" x14ac:dyDescent="0.25">
      <c r="A2" s="481" t="s">
        <v>221</v>
      </c>
      <c r="B2" s="481"/>
      <c r="C2" s="481"/>
      <c r="D2" s="481"/>
      <c r="E2" s="481"/>
      <c r="F2" s="481"/>
      <c r="G2" s="481"/>
      <c r="H2" s="481"/>
      <c r="I2" s="481"/>
      <c r="J2" s="481"/>
      <c r="K2" s="481"/>
      <c r="L2" s="481"/>
      <c r="M2" s="321"/>
      <c r="N2" s="626" t="s">
        <v>221</v>
      </c>
      <c r="O2" s="626"/>
      <c r="P2" s="626"/>
      <c r="Q2" s="626"/>
      <c r="R2" s="626"/>
      <c r="S2" s="626"/>
      <c r="T2" s="626"/>
      <c r="U2" s="626"/>
      <c r="V2" s="626"/>
      <c r="W2" s="626"/>
      <c r="X2" s="321"/>
      <c r="Y2" s="598" t="s">
        <v>222</v>
      </c>
      <c r="Z2" s="598"/>
      <c r="AA2" s="598"/>
      <c r="AB2" s="598"/>
      <c r="AC2" s="598"/>
      <c r="AD2" s="598"/>
      <c r="AE2" s="598"/>
      <c r="AF2" s="598"/>
      <c r="AG2" s="598"/>
      <c r="AH2" s="598"/>
      <c r="AI2" s="321"/>
      <c r="AJ2" s="321"/>
    </row>
    <row r="3" spans="1:36" ht="15" customHeight="1" x14ac:dyDescent="0.3">
      <c r="A3" s="481" t="s">
        <v>191</v>
      </c>
      <c r="B3" s="481"/>
      <c r="C3" s="481"/>
      <c r="D3" s="481"/>
      <c r="E3" s="481"/>
      <c r="F3" s="481"/>
      <c r="G3" s="481"/>
      <c r="H3" s="481"/>
      <c r="I3" s="481"/>
      <c r="J3" s="481"/>
      <c r="K3" s="481"/>
      <c r="L3" s="481"/>
      <c r="M3" s="322"/>
      <c r="N3" s="619" t="s">
        <v>191</v>
      </c>
      <c r="O3" s="619"/>
      <c r="P3" s="619"/>
      <c r="Q3" s="619"/>
      <c r="R3" s="619"/>
      <c r="S3" s="619"/>
      <c r="T3" s="619"/>
      <c r="U3" s="619"/>
      <c r="V3" s="619"/>
      <c r="W3" s="619"/>
      <c r="X3" s="322"/>
      <c r="Y3" s="600" t="s">
        <v>191</v>
      </c>
      <c r="Z3" s="600"/>
      <c r="AA3" s="600"/>
      <c r="AB3" s="600"/>
      <c r="AC3" s="600"/>
      <c r="AD3" s="600"/>
      <c r="AE3" s="600"/>
      <c r="AF3" s="600"/>
      <c r="AG3" s="600"/>
      <c r="AH3" s="600"/>
      <c r="AI3" s="322"/>
      <c r="AJ3" s="322"/>
    </row>
    <row r="4" spans="1:36" x14ac:dyDescent="0.25">
      <c r="C4" s="255"/>
      <c r="D4" s="255"/>
      <c r="E4" s="323"/>
      <c r="F4" s="324"/>
      <c r="P4" s="255"/>
      <c r="Q4" s="255"/>
      <c r="R4" s="323"/>
      <c r="S4" s="324"/>
      <c r="T4" s="323"/>
      <c r="U4" s="324"/>
      <c r="V4" s="323"/>
      <c r="W4" s="324"/>
      <c r="AA4" s="3"/>
      <c r="AB4" s="3"/>
      <c r="AC4" s="323"/>
      <c r="AD4" s="324"/>
    </row>
    <row r="5" spans="1:36" ht="30.75" customHeight="1" x14ac:dyDescent="0.25">
      <c r="A5" s="627" t="s">
        <v>24</v>
      </c>
      <c r="B5" s="627"/>
      <c r="C5" s="627"/>
      <c r="D5" s="627"/>
      <c r="E5" s="601" t="s">
        <v>223</v>
      </c>
      <c r="F5" s="601"/>
      <c r="G5" s="601" t="s">
        <v>54</v>
      </c>
      <c r="H5" s="601"/>
      <c r="I5" s="601" t="s">
        <v>55</v>
      </c>
      <c r="J5" s="601"/>
      <c r="K5" s="601" t="s">
        <v>224</v>
      </c>
      <c r="L5" s="601"/>
      <c r="N5" s="627" t="s">
        <v>24</v>
      </c>
      <c r="O5" s="627"/>
      <c r="P5" s="627"/>
      <c r="Q5" s="627"/>
      <c r="R5" s="601" t="s">
        <v>57</v>
      </c>
      <c r="S5" s="628"/>
      <c r="T5" s="601" t="s">
        <v>225</v>
      </c>
      <c r="U5" s="628"/>
      <c r="V5" s="592" t="s">
        <v>226</v>
      </c>
      <c r="W5" s="629"/>
      <c r="X5" s="20"/>
      <c r="Y5" s="627" t="s">
        <v>24</v>
      </c>
      <c r="Z5" s="627"/>
      <c r="AA5" s="627"/>
      <c r="AB5" s="627"/>
      <c r="AC5" s="592" t="s">
        <v>73</v>
      </c>
      <c r="AD5" s="592"/>
      <c r="AE5" s="592" t="s">
        <v>227</v>
      </c>
      <c r="AF5" s="592"/>
      <c r="AG5" s="592" t="s">
        <v>228</v>
      </c>
      <c r="AH5" s="592"/>
      <c r="AI5" s="14"/>
      <c r="AJ5" s="14"/>
    </row>
    <row r="6" spans="1:36" ht="17.25" customHeight="1" x14ac:dyDescent="0.25">
      <c r="A6" s="578"/>
      <c r="B6" s="578"/>
      <c r="C6" s="578"/>
      <c r="D6" s="578"/>
      <c r="E6" s="327" t="s">
        <v>51</v>
      </c>
      <c r="F6" s="328" t="s">
        <v>39</v>
      </c>
      <c r="G6" s="327" t="s">
        <v>51</v>
      </c>
      <c r="H6" s="328" t="s">
        <v>39</v>
      </c>
      <c r="I6" s="327" t="s">
        <v>51</v>
      </c>
      <c r="J6" s="328" t="s">
        <v>39</v>
      </c>
      <c r="K6" s="327" t="s">
        <v>51</v>
      </c>
      <c r="L6" s="328" t="s">
        <v>39</v>
      </c>
      <c r="N6" s="578"/>
      <c r="O6" s="578"/>
      <c r="P6" s="578"/>
      <c r="Q6" s="578"/>
      <c r="R6" s="329" t="s">
        <v>51</v>
      </c>
      <c r="S6" s="330" t="s">
        <v>39</v>
      </c>
      <c r="T6" s="329" t="s">
        <v>51</v>
      </c>
      <c r="U6" s="330" t="s">
        <v>39</v>
      </c>
      <c r="V6" s="329" t="s">
        <v>51</v>
      </c>
      <c r="W6" s="330" t="s">
        <v>39</v>
      </c>
      <c r="X6" s="261"/>
      <c r="Y6" s="578"/>
      <c r="Z6" s="578"/>
      <c r="AA6" s="578"/>
      <c r="AB6" s="578"/>
      <c r="AC6" s="329" t="s">
        <v>51</v>
      </c>
      <c r="AD6" s="330" t="s">
        <v>39</v>
      </c>
      <c r="AE6" s="329" t="s">
        <v>51</v>
      </c>
      <c r="AF6" s="330" t="s">
        <v>39</v>
      </c>
      <c r="AG6" s="329" t="s">
        <v>51</v>
      </c>
      <c r="AH6" s="330" t="s">
        <v>39</v>
      </c>
      <c r="AI6" s="261"/>
      <c r="AJ6" s="261"/>
    </row>
    <row r="7" spans="1:36" x14ac:dyDescent="0.25">
      <c r="A7" s="583" t="s">
        <v>196</v>
      </c>
      <c r="B7" s="583"/>
      <c r="C7" s="583"/>
      <c r="D7" s="583"/>
      <c r="E7" s="40"/>
      <c r="F7" s="31"/>
      <c r="G7" s="40"/>
      <c r="H7" s="31"/>
      <c r="I7" s="40"/>
      <c r="J7" s="31"/>
      <c r="K7" s="40"/>
      <c r="L7" s="31"/>
      <c r="N7" s="583" t="s">
        <v>196</v>
      </c>
      <c r="O7" s="583"/>
      <c r="P7" s="583"/>
      <c r="Q7" s="583"/>
      <c r="R7" s="40"/>
      <c r="S7" s="31"/>
      <c r="T7" s="40"/>
      <c r="U7" s="31"/>
      <c r="V7" s="40"/>
      <c r="W7" s="31"/>
      <c r="X7" s="2"/>
      <c r="Y7" s="583" t="s">
        <v>196</v>
      </c>
      <c r="Z7" s="583"/>
      <c r="AA7" s="583"/>
      <c r="AB7" s="583"/>
      <c r="AC7" s="40"/>
      <c r="AD7" s="31"/>
      <c r="AE7" s="40"/>
      <c r="AF7" s="31"/>
      <c r="AG7" s="40"/>
      <c r="AH7" s="31"/>
      <c r="AI7" s="2"/>
      <c r="AJ7" s="2"/>
    </row>
    <row r="8" spans="1:36" x14ac:dyDescent="0.25">
      <c r="A8" s="78">
        <v>0</v>
      </c>
      <c r="B8" s="261" t="s">
        <v>94</v>
      </c>
      <c r="C8" s="290">
        <v>5000</v>
      </c>
      <c r="D8" s="288"/>
      <c r="E8" s="40">
        <v>67</v>
      </c>
      <c r="F8" s="65">
        <v>51.942</v>
      </c>
      <c r="G8" s="40">
        <v>18</v>
      </c>
      <c r="H8" s="65">
        <v>17.027000000000001</v>
      </c>
      <c r="I8" s="40">
        <v>61</v>
      </c>
      <c r="J8" s="65">
        <v>92.644999999999996</v>
      </c>
      <c r="K8" s="53" t="s">
        <v>319</v>
      </c>
      <c r="L8" s="83" t="s">
        <v>319</v>
      </c>
      <c r="N8" s="78">
        <v>0</v>
      </c>
      <c r="O8" s="261" t="s">
        <v>94</v>
      </c>
      <c r="P8" s="290">
        <v>5000</v>
      </c>
      <c r="Q8" s="288"/>
      <c r="R8" s="40">
        <v>259</v>
      </c>
      <c r="S8" s="65">
        <v>113.375</v>
      </c>
      <c r="T8" s="40">
        <v>80</v>
      </c>
      <c r="U8" s="65">
        <v>86.591999999999999</v>
      </c>
      <c r="V8" s="40">
        <v>185</v>
      </c>
      <c r="W8" s="65">
        <v>374.041</v>
      </c>
      <c r="X8" s="2"/>
      <c r="Y8" s="78">
        <v>0</v>
      </c>
      <c r="Z8" s="261" t="s">
        <v>94</v>
      </c>
      <c r="AA8" s="290">
        <v>5000</v>
      </c>
      <c r="AB8" s="288"/>
      <c r="AC8" s="40">
        <v>15038</v>
      </c>
      <c r="AD8" s="83">
        <v>30511.025999999998</v>
      </c>
      <c r="AE8" s="40">
        <v>15223</v>
      </c>
      <c r="AF8" s="83">
        <v>30885.066999999999</v>
      </c>
      <c r="AG8" s="40">
        <v>0</v>
      </c>
      <c r="AH8" s="83">
        <v>0</v>
      </c>
      <c r="AI8" s="2"/>
      <c r="AJ8" s="2"/>
    </row>
    <row r="9" spans="1:36" x14ac:dyDescent="0.25">
      <c r="A9" s="78">
        <v>5000</v>
      </c>
      <c r="B9" s="261" t="s">
        <v>94</v>
      </c>
      <c r="C9" s="290">
        <v>10000</v>
      </c>
      <c r="D9" s="288"/>
      <c r="E9" s="40">
        <v>1632</v>
      </c>
      <c r="F9" s="65">
        <v>1755.9090000000001</v>
      </c>
      <c r="G9" s="40">
        <v>429</v>
      </c>
      <c r="H9" s="65">
        <v>1014.178</v>
      </c>
      <c r="I9" s="40">
        <v>1689</v>
      </c>
      <c r="J9" s="65">
        <v>3534.4740000000002</v>
      </c>
      <c r="K9" s="40">
        <v>0</v>
      </c>
      <c r="L9" s="65">
        <v>0</v>
      </c>
      <c r="N9" s="78">
        <v>5000</v>
      </c>
      <c r="O9" s="261" t="s">
        <v>94</v>
      </c>
      <c r="P9" s="290">
        <v>10000</v>
      </c>
      <c r="Q9" s="288"/>
      <c r="R9" s="40">
        <v>2477</v>
      </c>
      <c r="S9" s="65">
        <v>2381.8049999999998</v>
      </c>
      <c r="T9" s="40">
        <v>1091</v>
      </c>
      <c r="U9" s="65">
        <v>1167.934</v>
      </c>
      <c r="V9" s="40">
        <v>2541</v>
      </c>
      <c r="W9" s="65">
        <v>9888.8880000000008</v>
      </c>
      <c r="X9" s="2"/>
      <c r="Y9" s="78">
        <v>5000</v>
      </c>
      <c r="Z9" s="261" t="s">
        <v>94</v>
      </c>
      <c r="AA9" s="290">
        <v>10000</v>
      </c>
      <c r="AB9" s="288"/>
      <c r="AC9" s="40">
        <v>34099</v>
      </c>
      <c r="AD9" s="83">
        <v>80479.33600000001</v>
      </c>
      <c r="AE9" s="40">
        <v>36640</v>
      </c>
      <c r="AF9" s="83">
        <v>90368.224000000017</v>
      </c>
      <c r="AG9" s="40">
        <v>0</v>
      </c>
      <c r="AH9" s="83">
        <v>0</v>
      </c>
      <c r="AI9" s="2"/>
      <c r="AJ9" s="2"/>
    </row>
    <row r="10" spans="1:36" x14ac:dyDescent="0.25">
      <c r="A10" s="78">
        <v>10000</v>
      </c>
      <c r="B10" s="261" t="s">
        <v>94</v>
      </c>
      <c r="C10" s="290">
        <v>20000</v>
      </c>
      <c r="D10" s="288"/>
      <c r="E10" s="40">
        <v>8646</v>
      </c>
      <c r="F10" s="65">
        <v>12540.638000000001</v>
      </c>
      <c r="G10" s="40">
        <v>3551</v>
      </c>
      <c r="H10" s="65">
        <v>15566.861999999999</v>
      </c>
      <c r="I10" s="40">
        <v>6731</v>
      </c>
      <c r="J10" s="65">
        <v>20555.206999999999</v>
      </c>
      <c r="K10" s="40">
        <v>14</v>
      </c>
      <c r="L10" s="65">
        <v>37.774999999999999</v>
      </c>
      <c r="N10" s="78">
        <v>10000</v>
      </c>
      <c r="O10" s="261" t="s">
        <v>94</v>
      </c>
      <c r="P10" s="290">
        <v>20000</v>
      </c>
      <c r="Q10" s="288"/>
      <c r="R10" s="40">
        <v>11939</v>
      </c>
      <c r="S10" s="65">
        <v>18101.212</v>
      </c>
      <c r="T10" s="40">
        <v>5426</v>
      </c>
      <c r="U10" s="65">
        <v>11028.401</v>
      </c>
      <c r="V10" s="40">
        <v>11917</v>
      </c>
      <c r="W10" s="65">
        <v>77908.195999999996</v>
      </c>
      <c r="X10" s="2"/>
      <c r="Y10" s="78">
        <v>10000</v>
      </c>
      <c r="Z10" s="261" t="s">
        <v>94</v>
      </c>
      <c r="AA10" s="290">
        <v>20000</v>
      </c>
      <c r="AB10" s="288"/>
      <c r="AC10" s="40">
        <v>62963</v>
      </c>
      <c r="AD10" s="83">
        <v>167821.42300000001</v>
      </c>
      <c r="AE10" s="40">
        <v>74880</v>
      </c>
      <c r="AF10" s="83">
        <v>245729.61900000001</v>
      </c>
      <c r="AG10" s="40">
        <v>0</v>
      </c>
      <c r="AH10" s="83">
        <v>0</v>
      </c>
      <c r="AI10" s="2"/>
      <c r="AJ10" s="2"/>
    </row>
    <row r="11" spans="1:36" x14ac:dyDescent="0.25">
      <c r="A11" s="78">
        <v>20000</v>
      </c>
      <c r="B11" s="261" t="s">
        <v>94</v>
      </c>
      <c r="C11" s="290">
        <v>30000</v>
      </c>
      <c r="D11" s="288"/>
      <c r="E11" s="40">
        <v>14108</v>
      </c>
      <c r="F11" s="65">
        <v>23393.357</v>
      </c>
      <c r="G11" s="40">
        <v>6444</v>
      </c>
      <c r="H11" s="65">
        <v>40578.377999999997</v>
      </c>
      <c r="I11" s="40">
        <v>7094</v>
      </c>
      <c r="J11" s="65">
        <v>27880.433000000001</v>
      </c>
      <c r="K11" s="40">
        <v>17</v>
      </c>
      <c r="L11" s="65">
        <v>74.361000000000004</v>
      </c>
      <c r="N11" s="78">
        <v>20000</v>
      </c>
      <c r="O11" s="261" t="s">
        <v>94</v>
      </c>
      <c r="P11" s="290">
        <v>30000</v>
      </c>
      <c r="Q11" s="288"/>
      <c r="R11" s="40">
        <v>18895</v>
      </c>
      <c r="S11" s="65">
        <v>40411.688999999998</v>
      </c>
      <c r="T11" s="40">
        <v>8951</v>
      </c>
      <c r="U11" s="65">
        <v>24924.423999999999</v>
      </c>
      <c r="V11" s="40">
        <v>18675</v>
      </c>
      <c r="W11" s="65">
        <v>156358.36199999999</v>
      </c>
      <c r="X11" s="2"/>
      <c r="Y11" s="78">
        <v>20000</v>
      </c>
      <c r="Z11" s="261" t="s">
        <v>94</v>
      </c>
      <c r="AA11" s="290">
        <v>30000</v>
      </c>
      <c r="AB11" s="288"/>
      <c r="AC11" s="40">
        <v>53606</v>
      </c>
      <c r="AD11" s="83">
        <v>148458.111</v>
      </c>
      <c r="AE11" s="40">
        <v>72281</v>
      </c>
      <c r="AF11" s="83">
        <v>304816.47300000006</v>
      </c>
      <c r="AG11" s="53" t="s">
        <v>319</v>
      </c>
      <c r="AH11" s="83" t="s">
        <v>319</v>
      </c>
      <c r="AI11" s="2"/>
      <c r="AJ11" s="2"/>
    </row>
    <row r="12" spans="1:36" x14ac:dyDescent="0.25">
      <c r="A12" s="78">
        <v>30000</v>
      </c>
      <c r="B12" s="261" t="s">
        <v>94</v>
      </c>
      <c r="C12" s="290">
        <v>40000</v>
      </c>
      <c r="D12" s="288"/>
      <c r="E12" s="40">
        <v>19527</v>
      </c>
      <c r="F12" s="65">
        <v>32555.173999999999</v>
      </c>
      <c r="G12" s="40">
        <v>8974</v>
      </c>
      <c r="H12" s="65">
        <v>67681.69</v>
      </c>
      <c r="I12" s="40">
        <v>6171</v>
      </c>
      <c r="J12" s="65">
        <v>27059.691999999999</v>
      </c>
      <c r="K12" s="40">
        <v>17</v>
      </c>
      <c r="L12" s="65">
        <v>82.338999999999999</v>
      </c>
      <c r="N12" s="78">
        <v>30000</v>
      </c>
      <c r="O12" s="261" t="s">
        <v>94</v>
      </c>
      <c r="P12" s="290">
        <v>40000</v>
      </c>
      <c r="Q12" s="288"/>
      <c r="R12" s="40">
        <v>30893</v>
      </c>
      <c r="S12" s="65">
        <v>82243.64</v>
      </c>
      <c r="T12" s="40">
        <v>11938</v>
      </c>
      <c r="U12" s="65">
        <v>36664.559000000001</v>
      </c>
      <c r="V12" s="40">
        <v>30718</v>
      </c>
      <c r="W12" s="65">
        <v>244907.432</v>
      </c>
      <c r="X12" s="2"/>
      <c r="Y12" s="78">
        <v>30000</v>
      </c>
      <c r="Z12" s="261" t="s">
        <v>94</v>
      </c>
      <c r="AA12" s="290">
        <v>40000</v>
      </c>
      <c r="AB12" s="288"/>
      <c r="AC12" s="40">
        <v>32223</v>
      </c>
      <c r="AD12" s="83">
        <v>96867.521000000008</v>
      </c>
      <c r="AE12" s="40">
        <v>62941</v>
      </c>
      <c r="AF12" s="83">
        <v>341774.95299999998</v>
      </c>
      <c r="AG12" s="40">
        <v>29</v>
      </c>
      <c r="AH12" s="83">
        <v>1379.6620000000112</v>
      </c>
      <c r="AI12" s="2"/>
      <c r="AJ12" s="2"/>
    </row>
    <row r="13" spans="1:36" x14ac:dyDescent="0.25">
      <c r="A13" s="78">
        <v>40000</v>
      </c>
      <c r="B13" s="261" t="s">
        <v>94</v>
      </c>
      <c r="C13" s="290">
        <v>50000</v>
      </c>
      <c r="D13" s="288"/>
      <c r="E13" s="40">
        <v>20708</v>
      </c>
      <c r="F13" s="65">
        <v>36023.546999999999</v>
      </c>
      <c r="G13" s="40">
        <v>10619</v>
      </c>
      <c r="H13" s="65">
        <v>88496.517999999996</v>
      </c>
      <c r="I13" s="40">
        <v>4615</v>
      </c>
      <c r="J13" s="65">
        <v>22121.25</v>
      </c>
      <c r="K13" s="40">
        <v>19</v>
      </c>
      <c r="L13" s="65">
        <v>92.664000000000001</v>
      </c>
      <c r="N13" s="78">
        <v>40000</v>
      </c>
      <c r="O13" s="261" t="s">
        <v>94</v>
      </c>
      <c r="P13" s="290">
        <v>50000</v>
      </c>
      <c r="Q13" s="288"/>
      <c r="R13" s="40">
        <v>36129</v>
      </c>
      <c r="S13" s="65">
        <v>117577.268</v>
      </c>
      <c r="T13" s="40">
        <v>11632</v>
      </c>
      <c r="U13" s="65">
        <v>38917.461000000003</v>
      </c>
      <c r="V13" s="40">
        <v>36139</v>
      </c>
      <c r="W13" s="65">
        <v>302074.728</v>
      </c>
      <c r="X13" s="2"/>
      <c r="Y13" s="78">
        <v>40000</v>
      </c>
      <c r="Z13" s="261" t="s">
        <v>94</v>
      </c>
      <c r="AA13" s="290">
        <v>50000</v>
      </c>
      <c r="AB13" s="288"/>
      <c r="AC13" s="40">
        <v>13484</v>
      </c>
      <c r="AD13" s="83">
        <v>48207.387999999999</v>
      </c>
      <c r="AE13" s="40">
        <v>49623</v>
      </c>
      <c r="AF13" s="83">
        <v>350282.11600000004</v>
      </c>
      <c r="AG13" s="53" t="s">
        <v>319</v>
      </c>
      <c r="AH13" s="83" t="s">
        <v>319</v>
      </c>
      <c r="AI13" s="2"/>
      <c r="AJ13" s="2"/>
    </row>
    <row r="14" spans="1:36" x14ac:dyDescent="0.25">
      <c r="A14" s="78">
        <v>50000</v>
      </c>
      <c r="B14" s="261" t="s">
        <v>94</v>
      </c>
      <c r="C14" s="290">
        <v>75000</v>
      </c>
      <c r="D14" s="288"/>
      <c r="E14" s="40">
        <v>41152</v>
      </c>
      <c r="F14" s="65">
        <v>82066.725000000006</v>
      </c>
      <c r="G14" s="40">
        <v>26448</v>
      </c>
      <c r="H14" s="65">
        <v>244917.33600000001</v>
      </c>
      <c r="I14" s="40">
        <v>6736</v>
      </c>
      <c r="J14" s="65">
        <v>38398.19</v>
      </c>
      <c r="K14" s="40">
        <v>43</v>
      </c>
      <c r="L14" s="65">
        <v>437.48500000000001</v>
      </c>
      <c r="N14" s="78">
        <v>50000</v>
      </c>
      <c r="O14" s="261" t="s">
        <v>94</v>
      </c>
      <c r="P14" s="290">
        <v>75000</v>
      </c>
      <c r="Q14" s="288"/>
      <c r="R14" s="40">
        <v>63493</v>
      </c>
      <c r="S14" s="65">
        <v>285480.212</v>
      </c>
      <c r="T14" s="40">
        <v>21601</v>
      </c>
      <c r="U14" s="65">
        <v>84812.900999999998</v>
      </c>
      <c r="V14" s="40">
        <v>63591</v>
      </c>
      <c r="W14" s="65">
        <v>732451.125</v>
      </c>
      <c r="X14" s="2"/>
      <c r="Y14" s="78">
        <v>50000</v>
      </c>
      <c r="Z14" s="261" t="s">
        <v>94</v>
      </c>
      <c r="AA14" s="290">
        <v>75000</v>
      </c>
      <c r="AB14" s="288"/>
      <c r="AC14" s="40">
        <v>13069</v>
      </c>
      <c r="AD14" s="83">
        <v>51188.296000000002</v>
      </c>
      <c r="AE14" s="40">
        <v>76660</v>
      </c>
      <c r="AF14" s="83">
        <v>783639.42099999997</v>
      </c>
      <c r="AG14" s="40">
        <v>104</v>
      </c>
      <c r="AH14" s="83">
        <v>3661.7239999999583</v>
      </c>
      <c r="AI14" s="2"/>
      <c r="AJ14" s="2"/>
    </row>
    <row r="15" spans="1:36" x14ac:dyDescent="0.25">
      <c r="A15" s="78">
        <v>75000</v>
      </c>
      <c r="B15" s="261" t="s">
        <v>94</v>
      </c>
      <c r="C15" s="290">
        <v>100000</v>
      </c>
      <c r="D15" s="288"/>
      <c r="E15" s="40">
        <v>32577</v>
      </c>
      <c r="F15" s="65">
        <v>74523.212</v>
      </c>
      <c r="G15" s="40">
        <v>24748</v>
      </c>
      <c r="H15" s="65">
        <v>265856.64299999998</v>
      </c>
      <c r="I15" s="40">
        <v>3037</v>
      </c>
      <c r="J15" s="65">
        <v>22762.339</v>
      </c>
      <c r="K15" s="40">
        <v>14</v>
      </c>
      <c r="L15" s="65">
        <v>210.99</v>
      </c>
      <c r="N15" s="78">
        <v>75000</v>
      </c>
      <c r="O15" s="261" t="s">
        <v>94</v>
      </c>
      <c r="P15" s="290">
        <v>100000</v>
      </c>
      <c r="Q15" s="288"/>
      <c r="R15" s="40">
        <v>44968</v>
      </c>
      <c r="S15" s="65">
        <v>280114.72399999999</v>
      </c>
      <c r="T15" s="40">
        <v>15817</v>
      </c>
      <c r="U15" s="65">
        <v>71060.747000000003</v>
      </c>
      <c r="V15" s="40">
        <v>45130</v>
      </c>
      <c r="W15" s="65">
        <v>709446.61699999997</v>
      </c>
      <c r="X15" s="2"/>
      <c r="Y15" s="78">
        <v>75000</v>
      </c>
      <c r="Z15" s="261" t="s">
        <v>94</v>
      </c>
      <c r="AA15" s="290">
        <v>100000</v>
      </c>
      <c r="AB15" s="288"/>
      <c r="AC15" s="40">
        <v>2749</v>
      </c>
      <c r="AD15" s="83">
        <v>10240.299999999999</v>
      </c>
      <c r="AE15" s="40">
        <v>47879</v>
      </c>
      <c r="AF15" s="83">
        <v>719686.91700000002</v>
      </c>
      <c r="AG15" s="40">
        <v>680</v>
      </c>
      <c r="AH15" s="83">
        <v>5082.0379999999423</v>
      </c>
      <c r="AI15" s="2"/>
      <c r="AJ15" s="2"/>
    </row>
    <row r="16" spans="1:36" x14ac:dyDescent="0.25">
      <c r="A16" s="78">
        <v>100000</v>
      </c>
      <c r="B16" s="261" t="s">
        <v>94</v>
      </c>
      <c r="C16" s="290">
        <v>150000</v>
      </c>
      <c r="D16" s="288"/>
      <c r="E16" s="40">
        <v>37120</v>
      </c>
      <c r="F16" s="65">
        <v>104456.012</v>
      </c>
      <c r="G16" s="40">
        <v>33312</v>
      </c>
      <c r="H16" s="65">
        <v>426897.04599999997</v>
      </c>
      <c r="I16" s="40">
        <v>1921</v>
      </c>
      <c r="J16" s="65">
        <v>20918.329000000002</v>
      </c>
      <c r="K16" s="40">
        <v>27</v>
      </c>
      <c r="L16" s="65">
        <v>314.46600000000001</v>
      </c>
      <c r="N16" s="78">
        <v>100000</v>
      </c>
      <c r="O16" s="261" t="s">
        <v>94</v>
      </c>
      <c r="P16" s="290">
        <v>150000</v>
      </c>
      <c r="Q16" s="288"/>
      <c r="R16" s="40">
        <v>44978</v>
      </c>
      <c r="S16" s="65">
        <v>366027.49</v>
      </c>
      <c r="T16" s="40">
        <v>15311</v>
      </c>
      <c r="U16" s="65">
        <v>82806.553</v>
      </c>
      <c r="V16" s="40">
        <v>45864</v>
      </c>
      <c r="W16" s="65">
        <v>987724.47600000002</v>
      </c>
      <c r="X16" s="2"/>
      <c r="Y16" s="78">
        <v>100000</v>
      </c>
      <c r="Z16" s="261" t="s">
        <v>94</v>
      </c>
      <c r="AA16" s="290">
        <v>150000</v>
      </c>
      <c r="AB16" s="288"/>
      <c r="AC16" s="40">
        <v>2744</v>
      </c>
      <c r="AD16" s="83">
        <v>7542.37</v>
      </c>
      <c r="AE16" s="40">
        <v>48608</v>
      </c>
      <c r="AF16" s="83">
        <v>995266.84600000002</v>
      </c>
      <c r="AG16" s="40">
        <v>1255</v>
      </c>
      <c r="AH16" s="83">
        <v>13695.41999999994</v>
      </c>
      <c r="AI16" s="2"/>
      <c r="AJ16" s="2"/>
    </row>
    <row r="17" spans="1:36" x14ac:dyDescent="0.25">
      <c r="A17" s="78">
        <v>150000</v>
      </c>
      <c r="B17" s="261" t="s">
        <v>94</v>
      </c>
      <c r="C17" s="290">
        <v>200000</v>
      </c>
      <c r="D17" s="288"/>
      <c r="E17" s="40">
        <v>15044</v>
      </c>
      <c r="F17" s="65">
        <v>54582.315000000002</v>
      </c>
      <c r="G17" s="40">
        <v>14274</v>
      </c>
      <c r="H17" s="65">
        <v>215700.74299999999</v>
      </c>
      <c r="I17" s="40">
        <v>486</v>
      </c>
      <c r="J17" s="65">
        <v>9191.3770000000004</v>
      </c>
      <c r="K17" s="53" t="s">
        <v>319</v>
      </c>
      <c r="L17" s="83" t="s">
        <v>319</v>
      </c>
      <c r="N17" s="78">
        <v>150000</v>
      </c>
      <c r="O17" s="261" t="s">
        <v>94</v>
      </c>
      <c r="P17" s="290">
        <v>200000</v>
      </c>
      <c r="Q17" s="288"/>
      <c r="R17" s="40">
        <v>17120</v>
      </c>
      <c r="S17" s="65">
        <v>193503.58199999999</v>
      </c>
      <c r="T17" s="40">
        <v>5273</v>
      </c>
      <c r="U17" s="65">
        <v>35216.370000000003</v>
      </c>
      <c r="V17" s="40">
        <v>17363</v>
      </c>
      <c r="W17" s="65">
        <v>495208.37199999997</v>
      </c>
      <c r="X17" s="2"/>
      <c r="Y17" s="78">
        <v>150000</v>
      </c>
      <c r="Z17" s="261" t="s">
        <v>94</v>
      </c>
      <c r="AA17" s="290">
        <v>200000</v>
      </c>
      <c r="AB17" s="288"/>
      <c r="AC17" s="40">
        <v>779</v>
      </c>
      <c r="AD17" s="83">
        <v>2336.3159999999998</v>
      </c>
      <c r="AE17" s="40">
        <v>18142</v>
      </c>
      <c r="AF17" s="83">
        <v>497544.68799999997</v>
      </c>
      <c r="AG17" s="40">
        <v>9712</v>
      </c>
      <c r="AH17" s="83">
        <v>13238.733000000007</v>
      </c>
      <c r="AI17" s="2"/>
      <c r="AJ17" s="2"/>
    </row>
    <row r="18" spans="1:36" x14ac:dyDescent="0.25">
      <c r="A18" s="78">
        <v>200000</v>
      </c>
      <c r="B18" s="261" t="s">
        <v>94</v>
      </c>
      <c r="C18" s="290">
        <v>300000</v>
      </c>
      <c r="D18" s="288"/>
      <c r="E18" s="40">
        <v>7956</v>
      </c>
      <c r="F18" s="65">
        <v>47807.108</v>
      </c>
      <c r="G18" s="40">
        <v>7894</v>
      </c>
      <c r="H18" s="65">
        <v>140364.932</v>
      </c>
      <c r="I18" s="40">
        <v>247</v>
      </c>
      <c r="J18" s="65">
        <v>7133.018</v>
      </c>
      <c r="K18" s="53" t="s">
        <v>319</v>
      </c>
      <c r="L18" s="83" t="s">
        <v>319</v>
      </c>
      <c r="N18" s="78">
        <v>200000</v>
      </c>
      <c r="O18" s="261" t="s">
        <v>94</v>
      </c>
      <c r="P18" s="290">
        <v>300000</v>
      </c>
      <c r="Q18" s="288"/>
      <c r="R18" s="40">
        <v>8512</v>
      </c>
      <c r="S18" s="65">
        <v>40912.648999999998</v>
      </c>
      <c r="T18" s="40">
        <v>2329</v>
      </c>
      <c r="U18" s="65">
        <v>24130.825000000001</v>
      </c>
      <c r="V18" s="40">
        <v>8863</v>
      </c>
      <c r="W18" s="65">
        <v>227423.24900000001</v>
      </c>
      <c r="X18" s="2"/>
      <c r="Y18" s="78">
        <v>200000</v>
      </c>
      <c r="Z18" s="261" t="s">
        <v>94</v>
      </c>
      <c r="AA18" s="290">
        <v>300000</v>
      </c>
      <c r="AB18" s="288"/>
      <c r="AC18" s="40">
        <v>1591</v>
      </c>
      <c r="AD18" s="83">
        <v>6183.6040000000003</v>
      </c>
      <c r="AE18" s="40">
        <v>10454</v>
      </c>
      <c r="AF18" s="83">
        <v>233606.853</v>
      </c>
      <c r="AG18" s="40">
        <v>8903</v>
      </c>
      <c r="AH18" s="83">
        <v>33634.45400000002</v>
      </c>
      <c r="AI18" s="2"/>
      <c r="AJ18" s="2"/>
    </row>
    <row r="19" spans="1:36" x14ac:dyDescent="0.25">
      <c r="A19" s="78">
        <v>300000</v>
      </c>
      <c r="B19" s="261" t="s">
        <v>95</v>
      </c>
      <c r="C19" s="296" t="s">
        <v>96</v>
      </c>
      <c r="D19" s="288"/>
      <c r="E19" s="40">
        <v>5601</v>
      </c>
      <c r="F19" s="65">
        <v>490976.62599999999</v>
      </c>
      <c r="G19" s="40">
        <v>5469</v>
      </c>
      <c r="H19" s="65">
        <v>156143.61300000001</v>
      </c>
      <c r="I19" s="40">
        <v>182</v>
      </c>
      <c r="J19" s="65">
        <v>7477.7929999999997</v>
      </c>
      <c r="K19" s="53" t="s">
        <v>319</v>
      </c>
      <c r="L19" s="83" t="s">
        <v>319</v>
      </c>
      <c r="N19" s="78">
        <v>300000</v>
      </c>
      <c r="O19" s="261" t="s">
        <v>95</v>
      </c>
      <c r="P19" s="296" t="s">
        <v>96</v>
      </c>
      <c r="Q19" s="288"/>
      <c r="R19" s="40">
        <v>5977</v>
      </c>
      <c r="S19" s="65">
        <v>48562.686999999998</v>
      </c>
      <c r="T19" s="40">
        <v>1430</v>
      </c>
      <c r="U19" s="65">
        <v>82179.944000000003</v>
      </c>
      <c r="V19" s="40">
        <v>6111</v>
      </c>
      <c r="W19" s="65">
        <v>591433.99199999997</v>
      </c>
      <c r="X19" s="2"/>
      <c r="Y19" s="78">
        <v>300000</v>
      </c>
      <c r="Z19" s="261" t="s">
        <v>95</v>
      </c>
      <c r="AA19" s="296" t="s">
        <v>96</v>
      </c>
      <c r="AB19" s="288"/>
      <c r="AC19" s="40">
        <v>1663</v>
      </c>
      <c r="AD19" s="83">
        <v>6479.8360000000002</v>
      </c>
      <c r="AE19" s="40">
        <v>7774</v>
      </c>
      <c r="AF19" s="83">
        <v>597913.82799999998</v>
      </c>
      <c r="AG19" s="40">
        <v>6189</v>
      </c>
      <c r="AH19" s="83">
        <v>193973.14</v>
      </c>
      <c r="AI19" s="2"/>
      <c r="AJ19" s="2"/>
    </row>
    <row r="20" spans="1:36" x14ac:dyDescent="0.25">
      <c r="A20" s="614" t="s">
        <v>99</v>
      </c>
      <c r="B20" s="614"/>
      <c r="C20" s="614"/>
      <c r="D20" s="614"/>
      <c r="E20" s="40">
        <v>204138</v>
      </c>
      <c r="F20" s="65">
        <v>960732.56499999994</v>
      </c>
      <c r="G20" s="40">
        <v>142180</v>
      </c>
      <c r="H20" s="65">
        <v>1663234.966</v>
      </c>
      <c r="I20" s="40">
        <v>38970</v>
      </c>
      <c r="J20" s="65">
        <v>207124.74700000003</v>
      </c>
      <c r="K20" s="40">
        <v>172</v>
      </c>
      <c r="L20" s="65">
        <v>2278.4460000000004</v>
      </c>
      <c r="N20" s="614" t="s">
        <v>99</v>
      </c>
      <c r="O20" s="614"/>
      <c r="P20" s="614"/>
      <c r="Q20" s="614"/>
      <c r="R20" s="40">
        <v>285640</v>
      </c>
      <c r="S20" s="331">
        <v>1475430.3329999999</v>
      </c>
      <c r="T20" s="40">
        <v>100879</v>
      </c>
      <c r="U20" s="65">
        <v>492996.71100000001</v>
      </c>
      <c r="V20" s="40">
        <v>287097</v>
      </c>
      <c r="W20" s="65">
        <v>4535199.4780000001</v>
      </c>
      <c r="X20" s="2"/>
      <c r="Y20" s="614" t="s">
        <v>99</v>
      </c>
      <c r="Z20" s="614"/>
      <c r="AA20" s="614"/>
      <c r="AB20" s="614"/>
      <c r="AC20" s="40">
        <v>234008</v>
      </c>
      <c r="AD20" s="83">
        <v>656315.52700000012</v>
      </c>
      <c r="AE20" s="40">
        <v>521105</v>
      </c>
      <c r="AF20" s="83">
        <v>5191515.0049999999</v>
      </c>
      <c r="AG20" s="40">
        <v>26907</v>
      </c>
      <c r="AH20" s="83">
        <v>266723.43099999987</v>
      </c>
      <c r="AI20" s="332"/>
      <c r="AJ20" s="2"/>
    </row>
    <row r="21" spans="1:36" ht="7.5" customHeight="1" x14ac:dyDescent="0.25">
      <c r="A21" s="478"/>
      <c r="B21" s="478"/>
      <c r="C21" s="478"/>
      <c r="D21" s="478"/>
      <c r="E21" s="40"/>
      <c r="F21" s="65"/>
      <c r="G21" s="40"/>
      <c r="H21" s="65"/>
      <c r="I21" s="40"/>
      <c r="J21" s="65"/>
      <c r="K21" s="40"/>
      <c r="L21" s="65"/>
      <c r="N21" s="478"/>
      <c r="O21" s="478"/>
      <c r="P21" s="478"/>
      <c r="Q21" s="478"/>
      <c r="R21" s="40"/>
      <c r="S21" s="331"/>
      <c r="T21" s="40"/>
      <c r="U21" s="65"/>
      <c r="V21" s="40"/>
      <c r="W21" s="65"/>
      <c r="X21" s="2"/>
      <c r="Y21" s="478"/>
      <c r="Z21" s="478"/>
      <c r="AA21" s="478"/>
      <c r="AB21" s="478"/>
      <c r="AC21" s="40"/>
      <c r="AD21" s="83"/>
      <c r="AE21" s="40"/>
      <c r="AF21" s="83"/>
      <c r="AG21" s="40"/>
      <c r="AH21" s="83"/>
      <c r="AI21" s="332"/>
      <c r="AJ21" s="2"/>
    </row>
    <row r="22" spans="1:36" x14ac:dyDescent="0.25">
      <c r="A22" s="578" t="s">
        <v>198</v>
      </c>
      <c r="B22" s="578"/>
      <c r="C22" s="578"/>
      <c r="D22" s="578"/>
      <c r="E22" s="40"/>
      <c r="F22" s="65"/>
      <c r="G22" s="40"/>
      <c r="H22" s="65"/>
      <c r="I22" s="40"/>
      <c r="J22" s="65"/>
      <c r="K22" s="40"/>
      <c r="L22" s="65"/>
      <c r="N22" s="578" t="s">
        <v>198</v>
      </c>
      <c r="O22" s="578"/>
      <c r="P22" s="578"/>
      <c r="Q22" s="578"/>
      <c r="R22" s="40"/>
      <c r="S22" s="331"/>
      <c r="T22" s="40"/>
      <c r="U22" s="65"/>
      <c r="V22" s="40"/>
      <c r="W22" s="65"/>
      <c r="X22" s="2"/>
      <c r="Y22" s="578" t="s">
        <v>198</v>
      </c>
      <c r="Z22" s="578"/>
      <c r="AA22" s="578"/>
      <c r="AB22" s="578"/>
      <c r="AC22" s="40"/>
      <c r="AD22" s="83"/>
      <c r="AE22" s="40"/>
      <c r="AF22" s="83"/>
      <c r="AG22" s="40"/>
      <c r="AH22" s="83"/>
      <c r="AI22" s="2"/>
      <c r="AJ22" s="2"/>
    </row>
    <row r="23" spans="1:36" x14ac:dyDescent="0.25">
      <c r="A23" s="3"/>
      <c r="B23" s="262" t="s">
        <v>68</v>
      </c>
      <c r="C23" s="288"/>
      <c r="D23" s="288"/>
      <c r="E23" s="40">
        <v>751</v>
      </c>
      <c r="F23" s="65">
        <v>2611.0100000000002</v>
      </c>
      <c r="G23" s="40">
        <v>4267</v>
      </c>
      <c r="H23" s="65">
        <v>48254.285000000003</v>
      </c>
      <c r="I23" s="40">
        <v>6138</v>
      </c>
      <c r="J23" s="65">
        <v>45067.819000000003</v>
      </c>
      <c r="K23" s="40">
        <v>22</v>
      </c>
      <c r="L23" s="65">
        <v>485.66899999999998</v>
      </c>
      <c r="N23" s="3"/>
      <c r="O23" s="262" t="s">
        <v>68</v>
      </c>
      <c r="P23" s="288"/>
      <c r="Q23" s="288"/>
      <c r="R23" s="40">
        <v>6483</v>
      </c>
      <c r="S23" s="331">
        <v>24775.546999999999</v>
      </c>
      <c r="T23" s="40">
        <v>4573</v>
      </c>
      <c r="U23" s="65">
        <v>10212.518</v>
      </c>
      <c r="V23" s="40">
        <v>7375</v>
      </c>
      <c r="W23" s="65">
        <v>130533.548</v>
      </c>
      <c r="X23" s="2"/>
      <c r="Y23" s="3"/>
      <c r="Z23" s="262" t="s">
        <v>68</v>
      </c>
      <c r="AA23" s="288"/>
      <c r="AB23" s="288"/>
      <c r="AC23" s="40">
        <v>5728</v>
      </c>
      <c r="AD23" s="83">
        <v>15982.034</v>
      </c>
      <c r="AE23" s="40">
        <v>13103</v>
      </c>
      <c r="AF23" s="83">
        <v>146515.58199999999</v>
      </c>
      <c r="AG23" s="40">
        <v>36</v>
      </c>
      <c r="AH23" s="83">
        <v>873.29999999999382</v>
      </c>
      <c r="AI23" s="2"/>
      <c r="AJ23" s="2"/>
    </row>
    <row r="24" spans="1:36" x14ac:dyDescent="0.25">
      <c r="A24" s="78">
        <v>0</v>
      </c>
      <c r="B24" s="262" t="s">
        <v>94</v>
      </c>
      <c r="C24" s="302">
        <v>5000</v>
      </c>
      <c r="D24" s="288"/>
      <c r="E24" s="40">
        <v>10838</v>
      </c>
      <c r="F24" s="65">
        <v>15584.343999999999</v>
      </c>
      <c r="G24" s="40">
        <v>8421</v>
      </c>
      <c r="H24" s="65">
        <v>61712.288</v>
      </c>
      <c r="I24" s="40">
        <v>16165</v>
      </c>
      <c r="J24" s="65">
        <v>111196.913</v>
      </c>
      <c r="K24" s="40">
        <v>20</v>
      </c>
      <c r="L24" s="65">
        <v>145.964</v>
      </c>
      <c r="N24" s="78">
        <v>0</v>
      </c>
      <c r="O24" s="262" t="s">
        <v>94</v>
      </c>
      <c r="P24" s="302">
        <v>5000</v>
      </c>
      <c r="Q24" s="288"/>
      <c r="R24" s="40">
        <v>15087</v>
      </c>
      <c r="S24" s="331">
        <v>30198.545999999998</v>
      </c>
      <c r="T24" s="40">
        <v>9268</v>
      </c>
      <c r="U24" s="65">
        <v>7844.3760000000002</v>
      </c>
      <c r="V24" s="40">
        <v>18158</v>
      </c>
      <c r="W24" s="65">
        <v>225272.095</v>
      </c>
      <c r="X24" s="2"/>
      <c r="Y24" s="78">
        <v>0</v>
      </c>
      <c r="Z24" s="262" t="s">
        <v>94</v>
      </c>
      <c r="AA24" s="302">
        <v>5000</v>
      </c>
      <c r="AB24" s="288"/>
      <c r="AC24" s="40">
        <v>53016</v>
      </c>
      <c r="AD24" s="83">
        <v>134088.64300000001</v>
      </c>
      <c r="AE24" s="40">
        <v>71174</v>
      </c>
      <c r="AF24" s="83">
        <v>359360.73800000001</v>
      </c>
      <c r="AG24" s="40">
        <v>46</v>
      </c>
      <c r="AH24" s="83">
        <v>1410.3359999999975</v>
      </c>
      <c r="AI24" s="2"/>
      <c r="AJ24" s="2"/>
    </row>
    <row r="25" spans="1:36" x14ac:dyDescent="0.25">
      <c r="A25" s="78">
        <v>5000</v>
      </c>
      <c r="B25" s="262" t="s">
        <v>94</v>
      </c>
      <c r="C25" s="302">
        <v>10000</v>
      </c>
      <c r="D25" s="288"/>
      <c r="E25" s="40">
        <v>5604</v>
      </c>
      <c r="F25" s="65">
        <v>9774.4279999999999</v>
      </c>
      <c r="G25" s="40">
        <v>3785</v>
      </c>
      <c r="H25" s="65">
        <v>29177.918000000001</v>
      </c>
      <c r="I25" s="40">
        <v>6369</v>
      </c>
      <c r="J25" s="65">
        <v>45958.678</v>
      </c>
      <c r="K25" s="40">
        <v>12</v>
      </c>
      <c r="L25" s="65">
        <v>122.661</v>
      </c>
      <c r="N25" s="78">
        <v>5000</v>
      </c>
      <c r="O25" s="262" t="s">
        <v>94</v>
      </c>
      <c r="P25" s="302">
        <v>10000</v>
      </c>
      <c r="Q25" s="288"/>
      <c r="R25" s="40">
        <v>6853</v>
      </c>
      <c r="S25" s="331">
        <v>15280.34</v>
      </c>
      <c r="T25" s="40">
        <v>4019</v>
      </c>
      <c r="U25" s="65">
        <v>6402.8239999999996</v>
      </c>
      <c r="V25" s="40">
        <v>7506</v>
      </c>
      <c r="W25" s="65">
        <v>105935.727</v>
      </c>
      <c r="X25" s="2"/>
      <c r="Y25" s="78">
        <v>5000</v>
      </c>
      <c r="Z25" s="262" t="s">
        <v>94</v>
      </c>
      <c r="AA25" s="302">
        <v>10000</v>
      </c>
      <c r="AB25" s="288"/>
      <c r="AC25" s="40">
        <v>3562</v>
      </c>
      <c r="AD25" s="83">
        <v>14339.908000000001</v>
      </c>
      <c r="AE25" s="40">
        <v>11068</v>
      </c>
      <c r="AF25" s="83">
        <v>120275.63500000001</v>
      </c>
      <c r="AG25" s="40">
        <v>27</v>
      </c>
      <c r="AH25" s="83">
        <v>781.12199999998484</v>
      </c>
      <c r="AI25" s="2"/>
      <c r="AJ25" s="2"/>
    </row>
    <row r="26" spans="1:36" x14ac:dyDescent="0.25">
      <c r="A26" s="78">
        <v>10000</v>
      </c>
      <c r="B26" s="262" t="s">
        <v>95</v>
      </c>
      <c r="C26" s="296" t="s">
        <v>96</v>
      </c>
      <c r="D26" s="288"/>
      <c r="E26" s="40">
        <v>8895</v>
      </c>
      <c r="F26" s="65">
        <v>32567.47</v>
      </c>
      <c r="G26" s="40">
        <v>7334</v>
      </c>
      <c r="H26" s="65">
        <v>103515.09299999999</v>
      </c>
      <c r="I26" s="40">
        <v>8772</v>
      </c>
      <c r="J26" s="65">
        <v>139831.48300000001</v>
      </c>
      <c r="K26" s="40">
        <v>46</v>
      </c>
      <c r="L26" s="65">
        <v>2008.8030000000001</v>
      </c>
      <c r="N26" s="78">
        <v>10000</v>
      </c>
      <c r="O26" s="262" t="s">
        <v>95</v>
      </c>
      <c r="P26" s="296" t="s">
        <v>96</v>
      </c>
      <c r="Q26" s="288"/>
      <c r="R26" s="40">
        <v>10730</v>
      </c>
      <c r="S26" s="331">
        <v>53042.618999999999</v>
      </c>
      <c r="T26" s="40">
        <v>5544</v>
      </c>
      <c r="U26" s="65">
        <v>34590.557999999997</v>
      </c>
      <c r="V26" s="40">
        <v>11375</v>
      </c>
      <c r="W26" s="65">
        <v>363212.20600000001</v>
      </c>
      <c r="X26" s="2"/>
      <c r="Y26" s="78">
        <v>10000</v>
      </c>
      <c r="Z26" s="262" t="s">
        <v>95</v>
      </c>
      <c r="AA26" s="296" t="s">
        <v>96</v>
      </c>
      <c r="AB26" s="288"/>
      <c r="AC26" s="40">
        <v>131</v>
      </c>
      <c r="AD26" s="83">
        <v>547.44800000000009</v>
      </c>
      <c r="AE26" s="40">
        <v>11506</v>
      </c>
      <c r="AF26" s="83">
        <v>363759.65400000004</v>
      </c>
      <c r="AG26" s="40">
        <v>103</v>
      </c>
      <c r="AH26" s="83">
        <v>2343.8200000000361</v>
      </c>
      <c r="AI26" s="2"/>
      <c r="AJ26" s="2"/>
    </row>
    <row r="27" spans="1:36" x14ac:dyDescent="0.25">
      <c r="A27" s="617" t="s">
        <v>206</v>
      </c>
      <c r="B27" s="617"/>
      <c r="C27" s="617"/>
      <c r="D27" s="617"/>
      <c r="E27" s="40">
        <v>26088</v>
      </c>
      <c r="F27" s="65">
        <v>60537.252</v>
      </c>
      <c r="G27" s="40">
        <v>23807</v>
      </c>
      <c r="H27" s="65">
        <v>242659.584</v>
      </c>
      <c r="I27" s="40">
        <v>37444</v>
      </c>
      <c r="J27" s="65">
        <v>342054.89300000004</v>
      </c>
      <c r="K27" s="40">
        <v>100</v>
      </c>
      <c r="L27" s="65">
        <v>2763.0970000000002</v>
      </c>
      <c r="N27" s="617" t="s">
        <v>206</v>
      </c>
      <c r="O27" s="617"/>
      <c r="P27" s="617"/>
      <c r="Q27" s="617"/>
      <c r="R27" s="40">
        <v>39153</v>
      </c>
      <c r="S27" s="331">
        <v>123297.052</v>
      </c>
      <c r="T27" s="40">
        <v>23404</v>
      </c>
      <c r="U27" s="65">
        <v>59050.275999999998</v>
      </c>
      <c r="V27" s="40">
        <v>44414</v>
      </c>
      <c r="W27" s="65">
        <v>824953.576</v>
      </c>
      <c r="X27" s="2"/>
      <c r="Y27" s="617" t="s">
        <v>206</v>
      </c>
      <c r="Z27" s="617"/>
      <c r="AA27" s="617"/>
      <c r="AB27" s="617"/>
      <c r="AC27" s="40">
        <v>62437</v>
      </c>
      <c r="AD27" s="83">
        <v>164958.033</v>
      </c>
      <c r="AE27" s="40">
        <v>106851</v>
      </c>
      <c r="AF27" s="83">
        <v>989911.60900000005</v>
      </c>
      <c r="AG27" s="40">
        <v>212</v>
      </c>
      <c r="AH27" s="83">
        <v>5408.5780000000123</v>
      </c>
      <c r="AI27" s="2"/>
      <c r="AJ27" s="2"/>
    </row>
    <row r="28" spans="1:36" ht="7.5" customHeight="1" x14ac:dyDescent="0.25">
      <c r="A28" s="478"/>
      <c r="B28" s="478"/>
      <c r="C28" s="478"/>
      <c r="D28" s="478"/>
      <c r="E28" s="40"/>
      <c r="F28" s="65"/>
      <c r="G28" s="40"/>
      <c r="H28" s="65"/>
      <c r="I28" s="40"/>
      <c r="J28" s="65"/>
      <c r="K28" s="40"/>
      <c r="L28" s="65"/>
      <c r="N28" s="478"/>
      <c r="O28" s="478"/>
      <c r="P28" s="478"/>
      <c r="Q28" s="478"/>
      <c r="R28" s="40"/>
      <c r="S28" s="331"/>
      <c r="T28" s="40"/>
      <c r="U28" s="65"/>
      <c r="V28" s="40"/>
      <c r="W28" s="65"/>
      <c r="X28" s="2"/>
      <c r="Y28" s="478"/>
      <c r="Z28" s="478"/>
      <c r="AA28" s="478"/>
      <c r="AB28" s="478"/>
      <c r="AC28" s="40"/>
      <c r="AD28" s="83"/>
      <c r="AE28" s="40"/>
      <c r="AF28" s="83"/>
      <c r="AG28" s="40"/>
      <c r="AH28" s="83"/>
      <c r="AI28" s="2"/>
      <c r="AJ28" s="2"/>
    </row>
    <row r="29" spans="1:36" s="334" customFormat="1" ht="18" customHeight="1" x14ac:dyDescent="0.25">
      <c r="A29" s="619" t="s">
        <v>200</v>
      </c>
      <c r="B29" s="619"/>
      <c r="C29" s="619"/>
      <c r="D29" s="619"/>
      <c r="E29" s="303">
        <v>230226</v>
      </c>
      <c r="F29" s="333">
        <v>1021269.8169999999</v>
      </c>
      <c r="G29" s="303">
        <v>165987</v>
      </c>
      <c r="H29" s="333">
        <v>1905894.55</v>
      </c>
      <c r="I29" s="303">
        <v>76414</v>
      </c>
      <c r="J29" s="333">
        <v>549179.64000000013</v>
      </c>
      <c r="K29" s="303">
        <v>272</v>
      </c>
      <c r="L29" s="333">
        <v>5041.5430000000006</v>
      </c>
      <c r="N29" s="619" t="s">
        <v>200</v>
      </c>
      <c r="O29" s="619"/>
      <c r="P29" s="619"/>
      <c r="Q29" s="619"/>
      <c r="R29" s="303">
        <v>324793</v>
      </c>
      <c r="S29" s="335">
        <v>1598727.3849999998</v>
      </c>
      <c r="T29" s="303">
        <v>124283</v>
      </c>
      <c r="U29" s="333">
        <v>552046.98699999996</v>
      </c>
      <c r="V29" s="303">
        <v>331511</v>
      </c>
      <c r="W29" s="333">
        <v>5360153.0540000005</v>
      </c>
      <c r="X29" s="336"/>
      <c r="Y29" s="619" t="s">
        <v>200</v>
      </c>
      <c r="Z29" s="619"/>
      <c r="AA29" s="619"/>
      <c r="AB29" s="619"/>
      <c r="AC29" s="337">
        <v>296445</v>
      </c>
      <c r="AD29" s="333">
        <v>821273.56</v>
      </c>
      <c r="AE29" s="337">
        <v>627956</v>
      </c>
      <c r="AF29" s="333">
        <v>6181426.6140000001</v>
      </c>
      <c r="AG29" s="337">
        <v>27119</v>
      </c>
      <c r="AH29" s="333">
        <v>272132.0089999999</v>
      </c>
      <c r="AI29" s="336"/>
      <c r="AJ29" s="336"/>
    </row>
    <row r="30" spans="1:36" s="334" customFormat="1" ht="18" customHeight="1" x14ac:dyDescent="0.25">
      <c r="A30" s="621" t="s">
        <v>207</v>
      </c>
      <c r="B30" s="621"/>
      <c r="C30" s="621"/>
      <c r="D30" s="621"/>
      <c r="E30" s="303">
        <v>15456</v>
      </c>
      <c r="F30" s="333">
        <v>217357.228</v>
      </c>
      <c r="G30" s="303">
        <v>7396</v>
      </c>
      <c r="H30" s="333">
        <v>523321.86200000002</v>
      </c>
      <c r="I30" s="303">
        <v>3509</v>
      </c>
      <c r="J30" s="333">
        <v>15623.124</v>
      </c>
      <c r="K30" s="303">
        <v>28</v>
      </c>
      <c r="L30" s="333">
        <v>101.792</v>
      </c>
      <c r="M30" s="336"/>
      <c r="N30" s="621" t="s">
        <v>207</v>
      </c>
      <c r="O30" s="621"/>
      <c r="P30" s="621"/>
      <c r="Q30" s="621"/>
      <c r="R30" s="303">
        <v>26476</v>
      </c>
      <c r="S30" s="335">
        <v>343963.152</v>
      </c>
      <c r="T30" s="303">
        <v>5409</v>
      </c>
      <c r="U30" s="333">
        <v>39864.728000000003</v>
      </c>
      <c r="V30" s="303">
        <v>31224</v>
      </c>
      <c r="W30" s="333">
        <v>414553.09499999997</v>
      </c>
      <c r="X30" s="336"/>
      <c r="Y30" s="621" t="s">
        <v>207</v>
      </c>
      <c r="Z30" s="621"/>
      <c r="AA30" s="621"/>
      <c r="AB30" s="621"/>
      <c r="AC30" s="337">
        <v>61077</v>
      </c>
      <c r="AD30" s="333">
        <v>45656.428</v>
      </c>
      <c r="AE30" s="337">
        <v>92301</v>
      </c>
      <c r="AF30" s="333">
        <v>460209.52299999999</v>
      </c>
      <c r="AG30" s="337">
        <v>1324</v>
      </c>
      <c r="AH30" s="333">
        <v>725166.93</v>
      </c>
      <c r="AI30" s="336"/>
      <c r="AJ30" s="336"/>
    </row>
    <row r="31" spans="1:36" s="334" customFormat="1" ht="18" customHeight="1" x14ac:dyDescent="0.25">
      <c r="A31" s="610" t="s">
        <v>102</v>
      </c>
      <c r="B31" s="610"/>
      <c r="C31" s="610"/>
      <c r="D31" s="610"/>
      <c r="E31" s="307">
        <v>245682</v>
      </c>
      <c r="F31" s="338">
        <v>1238627.0449999999</v>
      </c>
      <c r="G31" s="307">
        <v>173383</v>
      </c>
      <c r="H31" s="338">
        <v>2429216.412</v>
      </c>
      <c r="I31" s="307">
        <v>79923</v>
      </c>
      <c r="J31" s="338">
        <v>564802.76400000008</v>
      </c>
      <c r="K31" s="307">
        <v>300</v>
      </c>
      <c r="L31" s="338">
        <v>5143.3350000000009</v>
      </c>
      <c r="N31" s="610" t="s">
        <v>102</v>
      </c>
      <c r="O31" s="610"/>
      <c r="P31" s="610"/>
      <c r="Q31" s="610"/>
      <c r="R31" s="307">
        <v>351269</v>
      </c>
      <c r="S31" s="339">
        <v>1942690.5369999998</v>
      </c>
      <c r="T31" s="307">
        <v>129692</v>
      </c>
      <c r="U31" s="338">
        <v>591911.71499999997</v>
      </c>
      <c r="V31" s="307">
        <v>362735</v>
      </c>
      <c r="W31" s="338">
        <v>5774706.1490000002</v>
      </c>
      <c r="X31" s="336"/>
      <c r="Y31" s="610" t="s">
        <v>102</v>
      </c>
      <c r="Z31" s="610"/>
      <c r="AA31" s="610"/>
      <c r="AB31" s="610"/>
      <c r="AC31" s="340">
        <v>357522</v>
      </c>
      <c r="AD31" s="338">
        <v>866929.98800000001</v>
      </c>
      <c r="AE31" s="340">
        <v>720257</v>
      </c>
      <c r="AF31" s="338">
        <v>6641636.1370000001</v>
      </c>
      <c r="AG31" s="340">
        <v>28443</v>
      </c>
      <c r="AH31" s="338">
        <v>997298.93900000001</v>
      </c>
      <c r="AI31" s="336"/>
      <c r="AJ31" s="336"/>
    </row>
    <row r="32" spans="1:36" x14ac:dyDescent="0.25">
      <c r="A32" s="341" t="s">
        <v>62</v>
      </c>
      <c r="D32" s="341"/>
      <c r="E32" s="40"/>
      <c r="F32" s="31"/>
      <c r="G32" s="342"/>
      <c r="H32" s="33"/>
      <c r="I32" s="342"/>
      <c r="J32" s="33"/>
      <c r="K32" s="342"/>
      <c r="L32" s="33"/>
      <c r="N32" s="341" t="s">
        <v>62</v>
      </c>
      <c r="Q32" s="341"/>
      <c r="R32" s="40"/>
      <c r="S32" s="31"/>
      <c r="T32" s="342"/>
      <c r="U32" s="33"/>
      <c r="V32" s="342"/>
      <c r="W32" s="33"/>
      <c r="X32" s="2"/>
      <c r="Y32" s="341" t="s">
        <v>62</v>
      </c>
      <c r="Z32" s="2"/>
      <c r="AB32" s="341"/>
      <c r="AC32" s="40"/>
      <c r="AD32" s="31"/>
      <c r="AE32" s="342"/>
      <c r="AF32" s="33"/>
      <c r="AG32" s="342"/>
      <c r="AH32" s="33"/>
      <c r="AI32" s="2"/>
      <c r="AJ32" s="2"/>
    </row>
    <row r="33" spans="1:36" ht="15" customHeight="1" x14ac:dyDescent="0.25">
      <c r="A33" s="341" t="s">
        <v>320</v>
      </c>
      <c r="B33" s="341"/>
      <c r="C33" s="341"/>
      <c r="D33" s="341"/>
      <c r="E33" s="341"/>
      <c r="F33" s="341"/>
      <c r="G33" s="341"/>
      <c r="H33" s="341"/>
      <c r="I33" s="341"/>
      <c r="J33" s="341"/>
      <c r="K33" s="341"/>
      <c r="L33" s="341"/>
      <c r="N33" s="488"/>
      <c r="O33" s="488"/>
      <c r="P33" s="488"/>
      <c r="Q33" s="488"/>
      <c r="Y33" s="341" t="s">
        <v>320</v>
      </c>
      <c r="Z33" s="341"/>
      <c r="AA33" s="341"/>
      <c r="AB33" s="341"/>
      <c r="AC33" s="341"/>
      <c r="AD33" s="341"/>
      <c r="AE33" s="341"/>
      <c r="AF33" s="341"/>
      <c r="AG33" s="341"/>
      <c r="AH33" s="341"/>
      <c r="AI33" s="2"/>
      <c r="AJ33" s="2"/>
    </row>
    <row r="34" spans="1:36" x14ac:dyDescent="0.25">
      <c r="C34" s="224"/>
      <c r="D34" s="224"/>
      <c r="F34" s="343"/>
      <c r="H34" s="343"/>
      <c r="J34" s="343"/>
      <c r="L34" s="343"/>
      <c r="M34" s="224"/>
      <c r="N34" s="224"/>
      <c r="O34" s="224"/>
      <c r="P34" s="224"/>
      <c r="Q34" s="224"/>
      <c r="X34" s="224"/>
      <c r="Y34" s="224"/>
      <c r="Z34" s="224"/>
      <c r="AA34" s="224"/>
      <c r="AB34" s="224"/>
    </row>
    <row r="35" spans="1:36" x14ac:dyDescent="0.25">
      <c r="C35" s="224"/>
      <c r="D35" s="224"/>
      <c r="F35" s="343"/>
      <c r="H35" s="343"/>
      <c r="J35" s="343"/>
      <c r="L35" s="343"/>
      <c r="M35" s="224"/>
      <c r="N35" s="224"/>
      <c r="O35" s="224"/>
      <c r="P35" s="224"/>
      <c r="Q35" s="224"/>
      <c r="X35" s="224"/>
      <c r="Y35" s="224"/>
      <c r="Z35" s="224"/>
      <c r="AA35" s="224"/>
      <c r="AB35" s="224"/>
    </row>
  </sheetData>
  <mergeCells count="50">
    <mergeCell ref="A31:D31"/>
    <mergeCell ref="N31:Q31"/>
    <mergeCell ref="Y31:AB31"/>
    <mergeCell ref="N33:Q33"/>
    <mergeCell ref="A29:D29"/>
    <mergeCell ref="N29:Q29"/>
    <mergeCell ref="Y29:AB29"/>
    <mergeCell ref="A30:D30"/>
    <mergeCell ref="N30:Q30"/>
    <mergeCell ref="Y30:AB30"/>
    <mergeCell ref="A27:D27"/>
    <mergeCell ref="N27:Q27"/>
    <mergeCell ref="Y27:AB27"/>
    <mergeCell ref="A28:D28"/>
    <mergeCell ref="N28:Q28"/>
    <mergeCell ref="Y28:AB28"/>
    <mergeCell ref="A21:D21"/>
    <mergeCell ref="N21:Q21"/>
    <mergeCell ref="Y21:AB21"/>
    <mergeCell ref="A22:D22"/>
    <mergeCell ref="N22:Q22"/>
    <mergeCell ref="Y22:AB22"/>
    <mergeCell ref="A7:D7"/>
    <mergeCell ref="N7:Q7"/>
    <mergeCell ref="Y7:AB7"/>
    <mergeCell ref="A20:D20"/>
    <mergeCell ref="N20:Q20"/>
    <mergeCell ref="Y20:AB20"/>
    <mergeCell ref="AG5:AH5"/>
    <mergeCell ref="A3:L3"/>
    <mergeCell ref="N3:W3"/>
    <mergeCell ref="Y3:AH3"/>
    <mergeCell ref="A5:D6"/>
    <mergeCell ref="E5:F5"/>
    <mergeCell ref="G5:H5"/>
    <mergeCell ref="I5:J5"/>
    <mergeCell ref="K5:L5"/>
    <mergeCell ref="N5:Q6"/>
    <mergeCell ref="R5:S5"/>
    <mergeCell ref="T5:U5"/>
    <mergeCell ref="V5:W5"/>
    <mergeCell ref="Y5:AB6"/>
    <mergeCell ref="AC5:AD5"/>
    <mergeCell ref="AE5:AF5"/>
    <mergeCell ref="A1:L1"/>
    <mergeCell ref="N1:W1"/>
    <mergeCell ref="Y1:AH1"/>
    <mergeCell ref="A2:L2"/>
    <mergeCell ref="N2:W2"/>
    <mergeCell ref="Y2:AH2"/>
  </mergeCell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30"/>
  <sheetViews>
    <sheetView workbookViewId="0">
      <selection activeCell="E38" sqref="E38"/>
    </sheetView>
  </sheetViews>
  <sheetFormatPr defaultRowHeight="15" x14ac:dyDescent="0.25"/>
  <cols>
    <col min="1" max="1" width="11.42578125" style="92" customWidth="1"/>
    <col min="2" max="2" width="5.85546875" style="92" customWidth="1"/>
    <col min="3" max="3" width="9.28515625" style="92" customWidth="1"/>
    <col min="4" max="4" width="2.42578125" style="92" customWidth="1"/>
    <col min="5" max="5" width="18.140625" style="92" customWidth="1"/>
    <col min="6" max="6" width="2.28515625" style="92" customWidth="1"/>
    <col min="7" max="7" width="19.28515625" style="92" customWidth="1"/>
    <col min="8" max="8" width="2.28515625" style="92" customWidth="1"/>
    <col min="9" max="9" width="18" style="92" customWidth="1"/>
    <col min="10" max="10" width="2.28515625" style="92" customWidth="1"/>
    <col min="11" max="11" width="16.140625" style="92" customWidth="1"/>
    <col min="12" max="16384" width="9.140625" style="92"/>
  </cols>
  <sheetData>
    <row r="1" spans="1:14" ht="15.75" x14ac:dyDescent="0.25">
      <c r="A1" s="480" t="s">
        <v>148</v>
      </c>
      <c r="B1" s="480"/>
      <c r="C1" s="480"/>
      <c r="D1" s="480"/>
      <c r="E1" s="480"/>
      <c r="F1" s="480"/>
      <c r="G1" s="480"/>
      <c r="H1" s="480"/>
      <c r="I1" s="480"/>
      <c r="J1" s="480"/>
    </row>
    <row r="2" spans="1:14" ht="15.75" x14ac:dyDescent="0.25">
      <c r="A2" s="480" t="s">
        <v>115</v>
      </c>
      <c r="B2" s="480"/>
      <c r="C2" s="480"/>
      <c r="D2" s="480"/>
      <c r="E2" s="480"/>
      <c r="F2" s="480"/>
      <c r="G2" s="480"/>
      <c r="H2" s="480"/>
      <c r="I2" s="480"/>
      <c r="J2" s="480"/>
    </row>
    <row r="3" spans="1:14" ht="7.5" customHeight="1" x14ac:dyDescent="0.25">
      <c r="A3" s="488"/>
      <c r="B3" s="488"/>
      <c r="C3" s="488"/>
      <c r="D3" s="488"/>
      <c r="E3" s="488"/>
      <c r="F3" s="488"/>
      <c r="G3" s="488"/>
      <c r="H3" s="488"/>
      <c r="I3" s="488"/>
      <c r="J3" s="488"/>
    </row>
    <row r="4" spans="1:14" x14ac:dyDescent="0.25">
      <c r="A4" s="482" t="s">
        <v>88</v>
      </c>
      <c r="B4" s="482"/>
      <c r="C4" s="482"/>
      <c r="D4" s="482"/>
      <c r="E4" s="482"/>
      <c r="F4" s="482"/>
      <c r="G4" s="482"/>
      <c r="H4" s="482"/>
      <c r="I4" s="477"/>
      <c r="J4" s="477"/>
    </row>
    <row r="5" spans="1:14" ht="15" customHeight="1" x14ac:dyDescent="0.25">
      <c r="A5" s="489" t="s">
        <v>24</v>
      </c>
      <c r="B5" s="490"/>
      <c r="C5" s="490"/>
      <c r="D5" s="490"/>
      <c r="E5" s="489">
        <v>2015</v>
      </c>
      <c r="F5" s="490"/>
      <c r="G5" s="489">
        <v>2014</v>
      </c>
      <c r="H5" s="490"/>
      <c r="I5" s="491" t="s">
        <v>113</v>
      </c>
      <c r="J5" s="491"/>
      <c r="K5" s="491"/>
      <c r="L5" s="115"/>
    </row>
    <row r="6" spans="1:14" x14ac:dyDescent="0.25">
      <c r="A6" s="479"/>
      <c r="B6" s="479"/>
      <c r="C6" s="479"/>
      <c r="D6" s="479"/>
      <c r="E6" s="479"/>
      <c r="F6" s="479"/>
      <c r="G6" s="479"/>
      <c r="H6" s="479"/>
      <c r="I6" s="130" t="s">
        <v>39</v>
      </c>
      <c r="J6" s="131"/>
      <c r="K6" s="132" t="s">
        <v>114</v>
      </c>
      <c r="L6" s="115"/>
    </row>
    <row r="7" spans="1:14" x14ac:dyDescent="0.25">
      <c r="A7" s="60" t="s">
        <v>92</v>
      </c>
      <c r="B7" s="61" t="s">
        <v>93</v>
      </c>
      <c r="C7" s="62">
        <v>5000</v>
      </c>
      <c r="D7" s="63"/>
      <c r="E7" s="64">
        <v>146267</v>
      </c>
      <c r="F7" s="52"/>
      <c r="G7" s="64">
        <v>144816</v>
      </c>
      <c r="H7" s="4"/>
      <c r="I7" s="56">
        <f>E7-G7</f>
        <v>1451</v>
      </c>
      <c r="J7" s="57"/>
      <c r="K7" s="135">
        <f>I7/G7</f>
        <v>1.001961109269694E-2</v>
      </c>
      <c r="L7" s="1"/>
      <c r="M7" s="97"/>
      <c r="N7" s="97"/>
    </row>
    <row r="8" spans="1:14" x14ac:dyDescent="0.25">
      <c r="A8" s="59">
        <v>5000</v>
      </c>
      <c r="B8" s="94" t="s">
        <v>94</v>
      </c>
      <c r="C8" s="58">
        <v>10000</v>
      </c>
      <c r="D8" s="28"/>
      <c r="E8" s="52">
        <v>58146</v>
      </c>
      <c r="F8" s="52"/>
      <c r="G8" s="52">
        <v>58038</v>
      </c>
      <c r="H8" s="4"/>
      <c r="I8" s="4">
        <f>E8-G8</f>
        <v>108</v>
      </c>
      <c r="K8" s="136">
        <f>I8/G8</f>
        <v>1.8608497880698853E-3</v>
      </c>
    </row>
    <row r="9" spans="1:14" x14ac:dyDescent="0.25">
      <c r="A9" s="59">
        <v>10000</v>
      </c>
      <c r="B9" s="94" t="s">
        <v>94</v>
      </c>
      <c r="C9" s="58">
        <v>20000</v>
      </c>
      <c r="D9" s="28"/>
      <c r="E9" s="52">
        <v>93232</v>
      </c>
      <c r="F9" s="53"/>
      <c r="G9" s="52">
        <v>94304</v>
      </c>
      <c r="H9" s="4"/>
      <c r="I9" s="4">
        <f t="shared" ref="I9:I18" si="0">E9-G9</f>
        <v>-1072</v>
      </c>
      <c r="K9" s="136">
        <f t="shared" ref="K9:K17" si="1">I9/G9</f>
        <v>-1.1367492365117068E-2</v>
      </c>
    </row>
    <row r="10" spans="1:14" x14ac:dyDescent="0.25">
      <c r="A10" s="59">
        <v>20000</v>
      </c>
      <c r="B10" s="94" t="s">
        <v>94</v>
      </c>
      <c r="C10" s="58">
        <v>30000</v>
      </c>
      <c r="D10" s="28"/>
      <c r="E10" s="52">
        <v>80696</v>
      </c>
      <c r="F10" s="52"/>
      <c r="G10" s="52">
        <v>80479</v>
      </c>
      <c r="H10" s="4"/>
      <c r="I10" s="4">
        <f t="shared" si="0"/>
        <v>217</v>
      </c>
      <c r="K10" s="136">
        <f t="shared" si="1"/>
        <v>2.6963555710185264E-3</v>
      </c>
    </row>
    <row r="11" spans="1:14" x14ac:dyDescent="0.25">
      <c r="A11" s="59">
        <v>30000</v>
      </c>
      <c r="B11" s="94" t="s">
        <v>94</v>
      </c>
      <c r="C11" s="58">
        <v>40000</v>
      </c>
      <c r="D11" s="28"/>
      <c r="E11" s="52">
        <v>67332</v>
      </c>
      <c r="F11" s="52"/>
      <c r="G11" s="52">
        <v>66894</v>
      </c>
      <c r="H11" s="4"/>
      <c r="I11" s="4">
        <f t="shared" si="0"/>
        <v>438</v>
      </c>
      <c r="K11" s="136">
        <f t="shared" si="1"/>
        <v>6.5476724369898645E-3</v>
      </c>
    </row>
    <row r="12" spans="1:14" x14ac:dyDescent="0.25">
      <c r="A12" s="59">
        <v>40000</v>
      </c>
      <c r="B12" s="94" t="s">
        <v>94</v>
      </c>
      <c r="C12" s="58">
        <v>50000</v>
      </c>
      <c r="D12" s="28"/>
      <c r="E12" s="52">
        <v>52337</v>
      </c>
      <c r="F12" s="52"/>
      <c r="G12" s="52">
        <v>50377</v>
      </c>
      <c r="H12" s="4"/>
      <c r="I12" s="4">
        <f t="shared" si="0"/>
        <v>1960</v>
      </c>
      <c r="K12" s="136">
        <f t="shared" si="1"/>
        <v>3.8906643904956628E-2</v>
      </c>
    </row>
    <row r="13" spans="1:14" x14ac:dyDescent="0.25">
      <c r="A13" s="59">
        <v>50000</v>
      </c>
      <c r="B13" s="94" t="s">
        <v>94</v>
      </c>
      <c r="C13" s="58">
        <v>75000</v>
      </c>
      <c r="D13" s="28"/>
      <c r="E13" s="52">
        <v>80330</v>
      </c>
      <c r="F13" s="52"/>
      <c r="G13" s="52">
        <v>78496</v>
      </c>
      <c r="H13" s="4"/>
      <c r="I13" s="4">
        <f t="shared" si="0"/>
        <v>1834</v>
      </c>
      <c r="K13" s="136">
        <f t="shared" si="1"/>
        <v>2.3364247859763553E-2</v>
      </c>
      <c r="L13" s="129"/>
    </row>
    <row r="14" spans="1:14" x14ac:dyDescent="0.25">
      <c r="A14" s="59">
        <v>75000</v>
      </c>
      <c r="B14" s="94" t="s">
        <v>94</v>
      </c>
      <c r="C14" s="58">
        <v>100000</v>
      </c>
      <c r="D14" s="28"/>
      <c r="E14" s="52">
        <v>49827</v>
      </c>
      <c r="F14" s="52"/>
      <c r="G14" s="52">
        <v>48380</v>
      </c>
      <c r="H14" s="4"/>
      <c r="I14" s="4">
        <f t="shared" si="0"/>
        <v>1447</v>
      </c>
      <c r="K14" s="136">
        <f t="shared" si="1"/>
        <v>2.9909053327821414E-2</v>
      </c>
    </row>
    <row r="15" spans="1:14" x14ac:dyDescent="0.25">
      <c r="A15" s="59">
        <v>100000</v>
      </c>
      <c r="B15" s="94" t="s">
        <v>94</v>
      </c>
      <c r="C15" s="58">
        <v>150000</v>
      </c>
      <c r="D15" s="28"/>
      <c r="E15" s="52">
        <v>50343</v>
      </c>
      <c r="F15" s="52"/>
      <c r="G15" s="52">
        <v>46982</v>
      </c>
      <c r="H15" s="4"/>
      <c r="I15" s="4">
        <f t="shared" si="0"/>
        <v>3361</v>
      </c>
      <c r="K15" s="136">
        <f t="shared" si="1"/>
        <v>7.1538035843514536E-2</v>
      </c>
    </row>
    <row r="16" spans="1:14" x14ac:dyDescent="0.25">
      <c r="A16" s="59">
        <v>150000</v>
      </c>
      <c r="B16" s="94" t="s">
        <v>94</v>
      </c>
      <c r="C16" s="58">
        <v>200000</v>
      </c>
      <c r="D16" s="28"/>
      <c r="E16" s="52">
        <v>18883</v>
      </c>
      <c r="F16" s="52"/>
      <c r="G16" s="52">
        <v>17120</v>
      </c>
      <c r="H16" s="4"/>
      <c r="I16" s="4">
        <f t="shared" si="0"/>
        <v>1763</v>
      </c>
      <c r="K16" s="136">
        <f t="shared" si="1"/>
        <v>0.10297897196261682</v>
      </c>
    </row>
    <row r="17" spans="1:14" x14ac:dyDescent="0.25">
      <c r="A17" s="59">
        <v>200000</v>
      </c>
      <c r="B17" s="94" t="s">
        <v>94</v>
      </c>
      <c r="C17" s="58">
        <v>300000</v>
      </c>
      <c r="D17" s="28"/>
      <c r="E17" s="52">
        <v>11077</v>
      </c>
      <c r="F17" s="52"/>
      <c r="G17" s="52">
        <v>9947</v>
      </c>
      <c r="H17" s="4"/>
      <c r="I17" s="4">
        <f t="shared" si="0"/>
        <v>1130</v>
      </c>
      <c r="K17" s="136">
        <f t="shared" si="1"/>
        <v>0.11360209108273851</v>
      </c>
    </row>
    <row r="18" spans="1:14" x14ac:dyDescent="0.25">
      <c r="A18" s="59">
        <v>300000</v>
      </c>
      <c r="B18" s="94" t="s">
        <v>95</v>
      </c>
      <c r="C18" s="95" t="s">
        <v>96</v>
      </c>
      <c r="D18" s="28"/>
      <c r="E18" s="52">
        <v>8596</v>
      </c>
      <c r="F18" s="52"/>
      <c r="G18" s="52">
        <v>7715</v>
      </c>
      <c r="H18" s="4"/>
      <c r="I18" s="4">
        <f t="shared" si="0"/>
        <v>881</v>
      </c>
      <c r="K18" s="136">
        <f>I18/G18</f>
        <v>0.11419313026571613</v>
      </c>
    </row>
    <row r="19" spans="1:14" x14ac:dyDescent="0.25">
      <c r="A19" s="482" t="s">
        <v>7</v>
      </c>
      <c r="B19" s="482"/>
      <c r="C19" s="482"/>
      <c r="D19" s="86"/>
      <c r="E19" s="55">
        <v>717066</v>
      </c>
      <c r="F19" s="55"/>
      <c r="G19" s="6">
        <v>703548</v>
      </c>
      <c r="H19" s="6"/>
      <c r="I19" s="6">
        <f>E19-G19</f>
        <v>13518</v>
      </c>
      <c r="J19" s="6"/>
      <c r="K19" s="134">
        <f>I19/G19</f>
        <v>1.9214040833034848E-2</v>
      </c>
      <c r="L19" s="1"/>
      <c r="M19" s="96"/>
      <c r="N19" s="97"/>
    </row>
    <row r="20" spans="1:14" ht="7.5" customHeight="1" x14ac:dyDescent="0.25">
      <c r="A20" s="25"/>
      <c r="B20" s="25"/>
      <c r="C20" s="5"/>
      <c r="D20" s="5"/>
      <c r="E20" s="4"/>
      <c r="F20" s="4"/>
      <c r="G20" s="4"/>
      <c r="H20" s="4"/>
      <c r="I20" s="4"/>
      <c r="J20" s="25"/>
    </row>
    <row r="21" spans="1:14" x14ac:dyDescent="0.25">
      <c r="A21" s="482" t="s">
        <v>23</v>
      </c>
      <c r="B21" s="482"/>
      <c r="C21" s="482"/>
      <c r="D21" s="482"/>
      <c r="E21" s="482"/>
      <c r="F21" s="482"/>
      <c r="G21" s="482"/>
      <c r="H21" s="482"/>
      <c r="I21" s="482"/>
      <c r="J21" s="482"/>
    </row>
    <row r="22" spans="1:14" ht="15" customHeight="1" x14ac:dyDescent="0.25">
      <c r="A22" s="489" t="s">
        <v>8</v>
      </c>
      <c r="B22" s="490"/>
      <c r="C22" s="490"/>
      <c r="D22" s="490"/>
      <c r="E22" s="489">
        <v>2015</v>
      </c>
      <c r="F22" s="490"/>
      <c r="G22" s="489">
        <v>2014</v>
      </c>
      <c r="H22" s="490"/>
      <c r="I22" s="491" t="s">
        <v>113</v>
      </c>
      <c r="J22" s="491"/>
      <c r="K22" s="491"/>
    </row>
    <row r="23" spans="1:14" x14ac:dyDescent="0.25">
      <c r="A23" s="479"/>
      <c r="B23" s="479"/>
      <c r="C23" s="479"/>
      <c r="D23" s="479"/>
      <c r="E23" s="479"/>
      <c r="F23" s="479"/>
      <c r="G23" s="479"/>
      <c r="H23" s="479"/>
      <c r="I23" s="130" t="s">
        <v>39</v>
      </c>
      <c r="J23" s="131"/>
      <c r="K23" s="130" t="s">
        <v>114</v>
      </c>
    </row>
    <row r="24" spans="1:14" x14ac:dyDescent="0.25">
      <c r="A24" s="485" t="s">
        <v>9</v>
      </c>
      <c r="B24" s="485"/>
      <c r="C24" s="485"/>
      <c r="D24" s="485"/>
      <c r="E24" s="56">
        <v>526676</v>
      </c>
      <c r="F24" s="56"/>
      <c r="G24" s="56">
        <v>518264</v>
      </c>
      <c r="H24" s="56"/>
      <c r="I24" s="56">
        <f>E24-G24</f>
        <v>8412</v>
      </c>
      <c r="J24" s="93"/>
      <c r="K24" s="135">
        <f>I24/G24</f>
        <v>1.6231110013429449E-2</v>
      </c>
      <c r="L24" s="1"/>
      <c r="M24" s="97"/>
    </row>
    <row r="25" spans="1:14" x14ac:dyDescent="0.25">
      <c r="A25" s="486" t="s">
        <v>10</v>
      </c>
      <c r="B25" s="486"/>
      <c r="C25" s="486"/>
      <c r="D25" s="486"/>
      <c r="E25" s="4">
        <v>75346</v>
      </c>
      <c r="F25" s="4"/>
      <c r="G25" s="4">
        <v>73017</v>
      </c>
      <c r="H25" s="4"/>
      <c r="I25" s="4">
        <f>E25-G25</f>
        <v>2329</v>
      </c>
      <c r="K25" s="136">
        <f>I25/G25</f>
        <v>3.1896681594697128E-2</v>
      </c>
      <c r="L25" s="1"/>
      <c r="M25" s="97"/>
    </row>
    <row r="26" spans="1:14" x14ac:dyDescent="0.25">
      <c r="A26" s="486" t="s">
        <v>11</v>
      </c>
      <c r="B26" s="486"/>
      <c r="C26" s="486"/>
      <c r="D26" s="486"/>
      <c r="E26" s="4">
        <v>82118</v>
      </c>
      <c r="F26" s="4"/>
      <c r="G26" s="4">
        <v>79891</v>
      </c>
      <c r="H26" s="4"/>
      <c r="I26" s="4">
        <f t="shared" ref="I26:I27" si="2">E26-G26</f>
        <v>2227</v>
      </c>
      <c r="K26" s="136">
        <f t="shared" ref="K26:K27" si="3">I26/G26</f>
        <v>2.7875480341965929E-2</v>
      </c>
      <c r="L26" s="1"/>
      <c r="M26" s="97"/>
    </row>
    <row r="27" spans="1:14" x14ac:dyDescent="0.25">
      <c r="A27" s="486" t="s">
        <v>12</v>
      </c>
      <c r="B27" s="486"/>
      <c r="C27" s="486"/>
      <c r="D27" s="486"/>
      <c r="E27" s="4">
        <v>32926</v>
      </c>
      <c r="F27" s="4"/>
      <c r="G27" s="4">
        <v>32376</v>
      </c>
      <c r="H27" s="4"/>
      <c r="I27" s="4">
        <f t="shared" si="2"/>
        <v>550</v>
      </c>
      <c r="K27" s="136">
        <f t="shared" si="3"/>
        <v>1.6987892265875958E-2</v>
      </c>
      <c r="L27" s="1"/>
      <c r="M27" s="97"/>
    </row>
    <row r="28" spans="1:14" x14ac:dyDescent="0.25">
      <c r="A28" s="487" t="s">
        <v>7</v>
      </c>
      <c r="B28" s="487"/>
      <c r="C28" s="487"/>
      <c r="D28" s="487"/>
      <c r="E28" s="4">
        <v>717066</v>
      </c>
      <c r="F28" s="4"/>
      <c r="G28" s="4">
        <v>703548</v>
      </c>
      <c r="H28" s="4"/>
      <c r="I28" s="6">
        <f>E28-G28</f>
        <v>13518</v>
      </c>
      <c r="J28" s="6"/>
      <c r="K28" s="134">
        <f>I28/G28</f>
        <v>1.9214040833034848E-2</v>
      </c>
      <c r="L28" s="1"/>
    </row>
    <row r="29" spans="1:14" x14ac:dyDescent="0.25">
      <c r="A29" s="474" t="s">
        <v>90</v>
      </c>
      <c r="B29" s="474"/>
      <c r="C29" s="474"/>
      <c r="D29" s="474"/>
      <c r="E29" s="474"/>
      <c r="F29" s="474"/>
      <c r="G29" s="474"/>
      <c r="H29" s="474"/>
      <c r="I29" s="474"/>
      <c r="J29" s="474"/>
    </row>
    <row r="30" spans="1:14" x14ac:dyDescent="0.25">
      <c r="A30" s="476" t="s">
        <v>112</v>
      </c>
      <c r="B30" s="476"/>
      <c r="C30" s="476"/>
      <c r="D30" s="476"/>
      <c r="E30" s="476"/>
      <c r="F30" s="476"/>
      <c r="G30" s="476"/>
      <c r="H30" s="476"/>
      <c r="I30" s="476"/>
      <c r="J30" s="476"/>
    </row>
  </sheetData>
  <mergeCells count="21">
    <mergeCell ref="A19:C19"/>
    <mergeCell ref="A21:J21"/>
    <mergeCell ref="A22:D23"/>
    <mergeCell ref="E22:F23"/>
    <mergeCell ref="G22:H23"/>
    <mergeCell ref="I22:K22"/>
    <mergeCell ref="A30:J30"/>
    <mergeCell ref="A24:D24"/>
    <mergeCell ref="A25:D25"/>
    <mergeCell ref="A26:D26"/>
    <mergeCell ref="A27:D27"/>
    <mergeCell ref="A28:D28"/>
    <mergeCell ref="A29:J29"/>
    <mergeCell ref="A1:J1"/>
    <mergeCell ref="A2:J2"/>
    <mergeCell ref="A3:J3"/>
    <mergeCell ref="A4:J4"/>
    <mergeCell ref="A5:D6"/>
    <mergeCell ref="E5:F6"/>
    <mergeCell ref="G5:H6"/>
    <mergeCell ref="I5:K5"/>
  </mergeCells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Z39"/>
  <sheetViews>
    <sheetView workbookViewId="0">
      <selection activeCell="X36" sqref="X36"/>
    </sheetView>
  </sheetViews>
  <sheetFormatPr defaultRowHeight="15" x14ac:dyDescent="0.25"/>
  <cols>
    <col min="1" max="1" width="11.140625" style="345" customWidth="1"/>
    <col min="2" max="2" width="7.140625" style="345" customWidth="1"/>
    <col min="3" max="3" width="10.140625" style="345" customWidth="1"/>
    <col min="4" max="4" width="2.85546875" style="345" customWidth="1"/>
    <col min="5" max="11" width="12.7109375" style="345" customWidth="1"/>
    <col min="12" max="12" width="2.42578125" style="345" customWidth="1"/>
    <col min="13" max="13" width="10.7109375" style="345" customWidth="1"/>
    <col min="14" max="14" width="7" style="345" customWidth="1"/>
    <col min="15" max="15" width="10.28515625" style="345" customWidth="1"/>
    <col min="16" max="16" width="3.140625" style="345" customWidth="1"/>
    <col min="17" max="22" width="13.7109375" style="345" customWidth="1"/>
    <col min="23" max="24" width="12.7109375" style="345" customWidth="1"/>
    <col min="25" max="25" width="12.28515625" style="345" customWidth="1"/>
    <col min="26" max="26" width="9.140625" style="345" customWidth="1"/>
    <col min="27" max="27" width="9.140625" style="345"/>
    <col min="28" max="28" width="17.140625" style="345" customWidth="1"/>
    <col min="29" max="256" width="9.140625" style="345"/>
    <col min="257" max="257" width="11.140625" style="345" customWidth="1"/>
    <col min="258" max="258" width="7.140625" style="345" customWidth="1"/>
    <col min="259" max="259" width="10.140625" style="345" customWidth="1"/>
    <col min="260" max="260" width="2.85546875" style="345" customWidth="1"/>
    <col min="261" max="267" width="12.7109375" style="345" customWidth="1"/>
    <col min="268" max="268" width="2.42578125" style="345" customWidth="1"/>
    <col min="269" max="269" width="10.7109375" style="345" customWidth="1"/>
    <col min="270" max="270" width="7" style="345" customWidth="1"/>
    <col min="271" max="271" width="10.28515625" style="345" customWidth="1"/>
    <col min="272" max="272" width="3.140625" style="345" customWidth="1"/>
    <col min="273" max="278" width="13.7109375" style="345" customWidth="1"/>
    <col min="279" max="280" width="12.7109375" style="345" customWidth="1"/>
    <col min="281" max="281" width="12.28515625" style="345" customWidth="1"/>
    <col min="282" max="282" width="9.140625" style="345" customWidth="1"/>
    <col min="283" max="283" width="9.140625" style="345"/>
    <col min="284" max="284" width="17.140625" style="345" customWidth="1"/>
    <col min="285" max="512" width="9.140625" style="345"/>
    <col min="513" max="513" width="11.140625" style="345" customWidth="1"/>
    <col min="514" max="514" width="7.140625" style="345" customWidth="1"/>
    <col min="515" max="515" width="10.140625" style="345" customWidth="1"/>
    <col min="516" max="516" width="2.85546875" style="345" customWidth="1"/>
    <col min="517" max="523" width="12.7109375" style="345" customWidth="1"/>
    <col min="524" max="524" width="2.42578125" style="345" customWidth="1"/>
    <col min="525" max="525" width="10.7109375" style="345" customWidth="1"/>
    <col min="526" max="526" width="7" style="345" customWidth="1"/>
    <col min="527" max="527" width="10.28515625" style="345" customWidth="1"/>
    <col min="528" max="528" width="3.140625" style="345" customWidth="1"/>
    <col min="529" max="534" width="13.7109375" style="345" customWidth="1"/>
    <col min="535" max="536" width="12.7109375" style="345" customWidth="1"/>
    <col min="537" max="537" width="12.28515625" style="345" customWidth="1"/>
    <col min="538" max="538" width="9.140625" style="345" customWidth="1"/>
    <col min="539" max="539" width="9.140625" style="345"/>
    <col min="540" max="540" width="17.140625" style="345" customWidth="1"/>
    <col min="541" max="768" width="9.140625" style="345"/>
    <col min="769" max="769" width="11.140625" style="345" customWidth="1"/>
    <col min="770" max="770" width="7.140625" style="345" customWidth="1"/>
    <col min="771" max="771" width="10.140625" style="345" customWidth="1"/>
    <col min="772" max="772" width="2.85546875" style="345" customWidth="1"/>
    <col min="773" max="779" width="12.7109375" style="345" customWidth="1"/>
    <col min="780" max="780" width="2.42578125" style="345" customWidth="1"/>
    <col min="781" max="781" width="10.7109375" style="345" customWidth="1"/>
    <col min="782" max="782" width="7" style="345" customWidth="1"/>
    <col min="783" max="783" width="10.28515625" style="345" customWidth="1"/>
    <col min="784" max="784" width="3.140625" style="345" customWidth="1"/>
    <col min="785" max="790" width="13.7109375" style="345" customWidth="1"/>
    <col min="791" max="792" width="12.7109375" style="345" customWidth="1"/>
    <col min="793" max="793" width="12.28515625" style="345" customWidth="1"/>
    <col min="794" max="794" width="9.140625" style="345" customWidth="1"/>
    <col min="795" max="795" width="9.140625" style="345"/>
    <col min="796" max="796" width="17.140625" style="345" customWidth="1"/>
    <col min="797" max="1024" width="9.140625" style="345"/>
    <col min="1025" max="1025" width="11.140625" style="345" customWidth="1"/>
    <col min="1026" max="1026" width="7.140625" style="345" customWidth="1"/>
    <col min="1027" max="1027" width="10.140625" style="345" customWidth="1"/>
    <col min="1028" max="1028" width="2.85546875" style="345" customWidth="1"/>
    <col min="1029" max="1035" width="12.7109375" style="345" customWidth="1"/>
    <col min="1036" max="1036" width="2.42578125" style="345" customWidth="1"/>
    <col min="1037" max="1037" width="10.7109375" style="345" customWidth="1"/>
    <col min="1038" max="1038" width="7" style="345" customWidth="1"/>
    <col min="1039" max="1039" width="10.28515625" style="345" customWidth="1"/>
    <col min="1040" max="1040" width="3.140625" style="345" customWidth="1"/>
    <col min="1041" max="1046" width="13.7109375" style="345" customWidth="1"/>
    <col min="1047" max="1048" width="12.7109375" style="345" customWidth="1"/>
    <col min="1049" max="1049" width="12.28515625" style="345" customWidth="1"/>
    <col min="1050" max="1050" width="9.140625" style="345" customWidth="1"/>
    <col min="1051" max="1051" width="9.140625" style="345"/>
    <col min="1052" max="1052" width="17.140625" style="345" customWidth="1"/>
    <col min="1053" max="1280" width="9.140625" style="345"/>
    <col min="1281" max="1281" width="11.140625" style="345" customWidth="1"/>
    <col min="1282" max="1282" width="7.140625" style="345" customWidth="1"/>
    <col min="1283" max="1283" width="10.140625" style="345" customWidth="1"/>
    <col min="1284" max="1284" width="2.85546875" style="345" customWidth="1"/>
    <col min="1285" max="1291" width="12.7109375" style="345" customWidth="1"/>
    <col min="1292" max="1292" width="2.42578125" style="345" customWidth="1"/>
    <col min="1293" max="1293" width="10.7109375" style="345" customWidth="1"/>
    <col min="1294" max="1294" width="7" style="345" customWidth="1"/>
    <col min="1295" max="1295" width="10.28515625" style="345" customWidth="1"/>
    <col min="1296" max="1296" width="3.140625" style="345" customWidth="1"/>
    <col min="1297" max="1302" width="13.7109375" style="345" customWidth="1"/>
    <col min="1303" max="1304" width="12.7109375" style="345" customWidth="1"/>
    <col min="1305" max="1305" width="12.28515625" style="345" customWidth="1"/>
    <col min="1306" max="1306" width="9.140625" style="345" customWidth="1"/>
    <col min="1307" max="1307" width="9.140625" style="345"/>
    <col min="1308" max="1308" width="17.140625" style="345" customWidth="1"/>
    <col min="1309" max="1536" width="9.140625" style="345"/>
    <col min="1537" max="1537" width="11.140625" style="345" customWidth="1"/>
    <col min="1538" max="1538" width="7.140625" style="345" customWidth="1"/>
    <col min="1539" max="1539" width="10.140625" style="345" customWidth="1"/>
    <col min="1540" max="1540" width="2.85546875" style="345" customWidth="1"/>
    <col min="1541" max="1547" width="12.7109375" style="345" customWidth="1"/>
    <col min="1548" max="1548" width="2.42578125" style="345" customWidth="1"/>
    <col min="1549" max="1549" width="10.7109375" style="345" customWidth="1"/>
    <col min="1550" max="1550" width="7" style="345" customWidth="1"/>
    <col min="1551" max="1551" width="10.28515625" style="345" customWidth="1"/>
    <col min="1552" max="1552" width="3.140625" style="345" customWidth="1"/>
    <col min="1553" max="1558" width="13.7109375" style="345" customWidth="1"/>
    <col min="1559" max="1560" width="12.7109375" style="345" customWidth="1"/>
    <col min="1561" max="1561" width="12.28515625" style="345" customWidth="1"/>
    <col min="1562" max="1562" width="9.140625" style="345" customWidth="1"/>
    <col min="1563" max="1563" width="9.140625" style="345"/>
    <col min="1564" max="1564" width="17.140625" style="345" customWidth="1"/>
    <col min="1565" max="1792" width="9.140625" style="345"/>
    <col min="1793" max="1793" width="11.140625" style="345" customWidth="1"/>
    <col min="1794" max="1794" width="7.140625" style="345" customWidth="1"/>
    <col min="1795" max="1795" width="10.140625" style="345" customWidth="1"/>
    <col min="1796" max="1796" width="2.85546875" style="345" customWidth="1"/>
    <col min="1797" max="1803" width="12.7109375" style="345" customWidth="1"/>
    <col min="1804" max="1804" width="2.42578125" style="345" customWidth="1"/>
    <col min="1805" max="1805" width="10.7109375" style="345" customWidth="1"/>
    <col min="1806" max="1806" width="7" style="345" customWidth="1"/>
    <col min="1807" max="1807" width="10.28515625" style="345" customWidth="1"/>
    <col min="1808" max="1808" width="3.140625" style="345" customWidth="1"/>
    <col min="1809" max="1814" width="13.7109375" style="345" customWidth="1"/>
    <col min="1815" max="1816" width="12.7109375" style="345" customWidth="1"/>
    <col min="1817" max="1817" width="12.28515625" style="345" customWidth="1"/>
    <col min="1818" max="1818" width="9.140625" style="345" customWidth="1"/>
    <col min="1819" max="1819" width="9.140625" style="345"/>
    <col min="1820" max="1820" width="17.140625" style="345" customWidth="1"/>
    <col min="1821" max="2048" width="9.140625" style="345"/>
    <col min="2049" max="2049" width="11.140625" style="345" customWidth="1"/>
    <col min="2050" max="2050" width="7.140625" style="345" customWidth="1"/>
    <col min="2051" max="2051" width="10.140625" style="345" customWidth="1"/>
    <col min="2052" max="2052" width="2.85546875" style="345" customWidth="1"/>
    <col min="2053" max="2059" width="12.7109375" style="345" customWidth="1"/>
    <col min="2060" max="2060" width="2.42578125" style="345" customWidth="1"/>
    <col min="2061" max="2061" width="10.7109375" style="345" customWidth="1"/>
    <col min="2062" max="2062" width="7" style="345" customWidth="1"/>
    <col min="2063" max="2063" width="10.28515625" style="345" customWidth="1"/>
    <col min="2064" max="2064" width="3.140625" style="345" customWidth="1"/>
    <col min="2065" max="2070" width="13.7109375" style="345" customWidth="1"/>
    <col min="2071" max="2072" width="12.7109375" style="345" customWidth="1"/>
    <col min="2073" max="2073" width="12.28515625" style="345" customWidth="1"/>
    <col min="2074" max="2074" width="9.140625" style="345" customWidth="1"/>
    <col min="2075" max="2075" width="9.140625" style="345"/>
    <col min="2076" max="2076" width="17.140625" style="345" customWidth="1"/>
    <col min="2077" max="2304" width="9.140625" style="345"/>
    <col min="2305" max="2305" width="11.140625" style="345" customWidth="1"/>
    <col min="2306" max="2306" width="7.140625" style="345" customWidth="1"/>
    <col min="2307" max="2307" width="10.140625" style="345" customWidth="1"/>
    <col min="2308" max="2308" width="2.85546875" style="345" customWidth="1"/>
    <col min="2309" max="2315" width="12.7109375" style="345" customWidth="1"/>
    <col min="2316" max="2316" width="2.42578125" style="345" customWidth="1"/>
    <col min="2317" max="2317" width="10.7109375" style="345" customWidth="1"/>
    <col min="2318" max="2318" width="7" style="345" customWidth="1"/>
    <col min="2319" max="2319" width="10.28515625" style="345" customWidth="1"/>
    <col min="2320" max="2320" width="3.140625" style="345" customWidth="1"/>
    <col min="2321" max="2326" width="13.7109375" style="345" customWidth="1"/>
    <col min="2327" max="2328" width="12.7109375" style="345" customWidth="1"/>
    <col min="2329" max="2329" width="12.28515625" style="345" customWidth="1"/>
    <col min="2330" max="2330" width="9.140625" style="345" customWidth="1"/>
    <col min="2331" max="2331" width="9.140625" style="345"/>
    <col min="2332" max="2332" width="17.140625" style="345" customWidth="1"/>
    <col min="2333" max="2560" width="9.140625" style="345"/>
    <col min="2561" max="2561" width="11.140625" style="345" customWidth="1"/>
    <col min="2562" max="2562" width="7.140625" style="345" customWidth="1"/>
    <col min="2563" max="2563" width="10.140625" style="345" customWidth="1"/>
    <col min="2564" max="2564" width="2.85546875" style="345" customWidth="1"/>
    <col min="2565" max="2571" width="12.7109375" style="345" customWidth="1"/>
    <col min="2572" max="2572" width="2.42578125" style="345" customWidth="1"/>
    <col min="2573" max="2573" width="10.7109375" style="345" customWidth="1"/>
    <col min="2574" max="2574" width="7" style="345" customWidth="1"/>
    <col min="2575" max="2575" width="10.28515625" style="345" customWidth="1"/>
    <col min="2576" max="2576" width="3.140625" style="345" customWidth="1"/>
    <col min="2577" max="2582" width="13.7109375" style="345" customWidth="1"/>
    <col min="2583" max="2584" width="12.7109375" style="345" customWidth="1"/>
    <col min="2585" max="2585" width="12.28515625" style="345" customWidth="1"/>
    <col min="2586" max="2586" width="9.140625" style="345" customWidth="1"/>
    <col min="2587" max="2587" width="9.140625" style="345"/>
    <col min="2588" max="2588" width="17.140625" style="345" customWidth="1"/>
    <col min="2589" max="2816" width="9.140625" style="345"/>
    <col min="2817" max="2817" width="11.140625" style="345" customWidth="1"/>
    <col min="2818" max="2818" width="7.140625" style="345" customWidth="1"/>
    <col min="2819" max="2819" width="10.140625" style="345" customWidth="1"/>
    <col min="2820" max="2820" width="2.85546875" style="345" customWidth="1"/>
    <col min="2821" max="2827" width="12.7109375" style="345" customWidth="1"/>
    <col min="2828" max="2828" width="2.42578125" style="345" customWidth="1"/>
    <col min="2829" max="2829" width="10.7109375" style="345" customWidth="1"/>
    <col min="2830" max="2830" width="7" style="345" customWidth="1"/>
    <col min="2831" max="2831" width="10.28515625" style="345" customWidth="1"/>
    <col min="2832" max="2832" width="3.140625" style="345" customWidth="1"/>
    <col min="2833" max="2838" width="13.7109375" style="345" customWidth="1"/>
    <col min="2839" max="2840" width="12.7109375" style="345" customWidth="1"/>
    <col min="2841" max="2841" width="12.28515625" style="345" customWidth="1"/>
    <col min="2842" max="2842" width="9.140625" style="345" customWidth="1"/>
    <col min="2843" max="2843" width="9.140625" style="345"/>
    <col min="2844" max="2844" width="17.140625" style="345" customWidth="1"/>
    <col min="2845" max="3072" width="9.140625" style="345"/>
    <col min="3073" max="3073" width="11.140625" style="345" customWidth="1"/>
    <col min="3074" max="3074" width="7.140625" style="345" customWidth="1"/>
    <col min="3075" max="3075" width="10.140625" style="345" customWidth="1"/>
    <col min="3076" max="3076" width="2.85546875" style="345" customWidth="1"/>
    <col min="3077" max="3083" width="12.7109375" style="345" customWidth="1"/>
    <col min="3084" max="3084" width="2.42578125" style="345" customWidth="1"/>
    <col min="3085" max="3085" width="10.7109375" style="345" customWidth="1"/>
    <col min="3086" max="3086" width="7" style="345" customWidth="1"/>
    <col min="3087" max="3087" width="10.28515625" style="345" customWidth="1"/>
    <col min="3088" max="3088" width="3.140625" style="345" customWidth="1"/>
    <col min="3089" max="3094" width="13.7109375" style="345" customWidth="1"/>
    <col min="3095" max="3096" width="12.7109375" style="345" customWidth="1"/>
    <col min="3097" max="3097" width="12.28515625" style="345" customWidth="1"/>
    <col min="3098" max="3098" width="9.140625" style="345" customWidth="1"/>
    <col min="3099" max="3099" width="9.140625" style="345"/>
    <col min="3100" max="3100" width="17.140625" style="345" customWidth="1"/>
    <col min="3101" max="3328" width="9.140625" style="345"/>
    <col min="3329" max="3329" width="11.140625" style="345" customWidth="1"/>
    <col min="3330" max="3330" width="7.140625" style="345" customWidth="1"/>
    <col min="3331" max="3331" width="10.140625" style="345" customWidth="1"/>
    <col min="3332" max="3332" width="2.85546875" style="345" customWidth="1"/>
    <col min="3333" max="3339" width="12.7109375" style="345" customWidth="1"/>
    <col min="3340" max="3340" width="2.42578125" style="345" customWidth="1"/>
    <col min="3341" max="3341" width="10.7109375" style="345" customWidth="1"/>
    <col min="3342" max="3342" width="7" style="345" customWidth="1"/>
    <col min="3343" max="3343" width="10.28515625" style="345" customWidth="1"/>
    <col min="3344" max="3344" width="3.140625" style="345" customWidth="1"/>
    <col min="3345" max="3350" width="13.7109375" style="345" customWidth="1"/>
    <col min="3351" max="3352" width="12.7109375" style="345" customWidth="1"/>
    <col min="3353" max="3353" width="12.28515625" style="345" customWidth="1"/>
    <col min="3354" max="3354" width="9.140625" style="345" customWidth="1"/>
    <col min="3355" max="3355" width="9.140625" style="345"/>
    <col min="3356" max="3356" width="17.140625" style="345" customWidth="1"/>
    <col min="3357" max="3584" width="9.140625" style="345"/>
    <col min="3585" max="3585" width="11.140625" style="345" customWidth="1"/>
    <col min="3586" max="3586" width="7.140625" style="345" customWidth="1"/>
    <col min="3587" max="3587" width="10.140625" style="345" customWidth="1"/>
    <col min="3588" max="3588" width="2.85546875" style="345" customWidth="1"/>
    <col min="3589" max="3595" width="12.7109375" style="345" customWidth="1"/>
    <col min="3596" max="3596" width="2.42578125" style="345" customWidth="1"/>
    <col min="3597" max="3597" width="10.7109375" style="345" customWidth="1"/>
    <col min="3598" max="3598" width="7" style="345" customWidth="1"/>
    <col min="3599" max="3599" width="10.28515625" style="345" customWidth="1"/>
    <col min="3600" max="3600" width="3.140625" style="345" customWidth="1"/>
    <col min="3601" max="3606" width="13.7109375" style="345" customWidth="1"/>
    <col min="3607" max="3608" width="12.7109375" style="345" customWidth="1"/>
    <col min="3609" max="3609" width="12.28515625" style="345" customWidth="1"/>
    <col min="3610" max="3610" width="9.140625" style="345" customWidth="1"/>
    <col min="3611" max="3611" width="9.140625" style="345"/>
    <col min="3612" max="3612" width="17.140625" style="345" customWidth="1"/>
    <col min="3613" max="3840" width="9.140625" style="345"/>
    <col min="3841" max="3841" width="11.140625" style="345" customWidth="1"/>
    <col min="3842" max="3842" width="7.140625" style="345" customWidth="1"/>
    <col min="3843" max="3843" width="10.140625" style="345" customWidth="1"/>
    <col min="3844" max="3844" width="2.85546875" style="345" customWidth="1"/>
    <col min="3845" max="3851" width="12.7109375" style="345" customWidth="1"/>
    <col min="3852" max="3852" width="2.42578125" style="345" customWidth="1"/>
    <col min="3853" max="3853" width="10.7109375" style="345" customWidth="1"/>
    <col min="3854" max="3854" width="7" style="345" customWidth="1"/>
    <col min="3855" max="3855" width="10.28515625" style="345" customWidth="1"/>
    <col min="3856" max="3856" width="3.140625" style="345" customWidth="1"/>
    <col min="3857" max="3862" width="13.7109375" style="345" customWidth="1"/>
    <col min="3863" max="3864" width="12.7109375" style="345" customWidth="1"/>
    <col min="3865" max="3865" width="12.28515625" style="345" customWidth="1"/>
    <col min="3866" max="3866" width="9.140625" style="345" customWidth="1"/>
    <col min="3867" max="3867" width="9.140625" style="345"/>
    <col min="3868" max="3868" width="17.140625" style="345" customWidth="1"/>
    <col min="3869" max="4096" width="9.140625" style="345"/>
    <col min="4097" max="4097" width="11.140625" style="345" customWidth="1"/>
    <col min="4098" max="4098" width="7.140625" style="345" customWidth="1"/>
    <col min="4099" max="4099" width="10.140625" style="345" customWidth="1"/>
    <col min="4100" max="4100" width="2.85546875" style="345" customWidth="1"/>
    <col min="4101" max="4107" width="12.7109375" style="345" customWidth="1"/>
    <col min="4108" max="4108" width="2.42578125" style="345" customWidth="1"/>
    <col min="4109" max="4109" width="10.7109375" style="345" customWidth="1"/>
    <col min="4110" max="4110" width="7" style="345" customWidth="1"/>
    <col min="4111" max="4111" width="10.28515625" style="345" customWidth="1"/>
    <col min="4112" max="4112" width="3.140625" style="345" customWidth="1"/>
    <col min="4113" max="4118" width="13.7109375" style="345" customWidth="1"/>
    <col min="4119" max="4120" width="12.7109375" style="345" customWidth="1"/>
    <col min="4121" max="4121" width="12.28515625" style="345" customWidth="1"/>
    <col min="4122" max="4122" width="9.140625" style="345" customWidth="1"/>
    <col min="4123" max="4123" width="9.140625" style="345"/>
    <col min="4124" max="4124" width="17.140625" style="345" customWidth="1"/>
    <col min="4125" max="4352" width="9.140625" style="345"/>
    <col min="4353" max="4353" width="11.140625" style="345" customWidth="1"/>
    <col min="4354" max="4354" width="7.140625" style="345" customWidth="1"/>
    <col min="4355" max="4355" width="10.140625" style="345" customWidth="1"/>
    <col min="4356" max="4356" width="2.85546875" style="345" customWidth="1"/>
    <col min="4357" max="4363" width="12.7109375" style="345" customWidth="1"/>
    <col min="4364" max="4364" width="2.42578125" style="345" customWidth="1"/>
    <col min="4365" max="4365" width="10.7109375" style="345" customWidth="1"/>
    <col min="4366" max="4366" width="7" style="345" customWidth="1"/>
    <col min="4367" max="4367" width="10.28515625" style="345" customWidth="1"/>
    <col min="4368" max="4368" width="3.140625" style="345" customWidth="1"/>
    <col min="4369" max="4374" width="13.7109375" style="345" customWidth="1"/>
    <col min="4375" max="4376" width="12.7109375" style="345" customWidth="1"/>
    <col min="4377" max="4377" width="12.28515625" style="345" customWidth="1"/>
    <col min="4378" max="4378" width="9.140625" style="345" customWidth="1"/>
    <col min="4379" max="4379" width="9.140625" style="345"/>
    <col min="4380" max="4380" width="17.140625" style="345" customWidth="1"/>
    <col min="4381" max="4608" width="9.140625" style="345"/>
    <col min="4609" max="4609" width="11.140625" style="345" customWidth="1"/>
    <col min="4610" max="4610" width="7.140625" style="345" customWidth="1"/>
    <col min="4611" max="4611" width="10.140625" style="345" customWidth="1"/>
    <col min="4612" max="4612" width="2.85546875" style="345" customWidth="1"/>
    <col min="4613" max="4619" width="12.7109375" style="345" customWidth="1"/>
    <col min="4620" max="4620" width="2.42578125" style="345" customWidth="1"/>
    <col min="4621" max="4621" width="10.7109375" style="345" customWidth="1"/>
    <col min="4622" max="4622" width="7" style="345" customWidth="1"/>
    <col min="4623" max="4623" width="10.28515625" style="345" customWidth="1"/>
    <col min="4624" max="4624" width="3.140625" style="345" customWidth="1"/>
    <col min="4625" max="4630" width="13.7109375" style="345" customWidth="1"/>
    <col min="4631" max="4632" width="12.7109375" style="345" customWidth="1"/>
    <col min="4633" max="4633" width="12.28515625" style="345" customWidth="1"/>
    <col min="4634" max="4634" width="9.140625" style="345" customWidth="1"/>
    <col min="4635" max="4635" width="9.140625" style="345"/>
    <col min="4636" max="4636" width="17.140625" style="345" customWidth="1"/>
    <col min="4637" max="4864" width="9.140625" style="345"/>
    <col min="4865" max="4865" width="11.140625" style="345" customWidth="1"/>
    <col min="4866" max="4866" width="7.140625" style="345" customWidth="1"/>
    <col min="4867" max="4867" width="10.140625" style="345" customWidth="1"/>
    <col min="4868" max="4868" width="2.85546875" style="345" customWidth="1"/>
    <col min="4869" max="4875" width="12.7109375" style="345" customWidth="1"/>
    <col min="4876" max="4876" width="2.42578125" style="345" customWidth="1"/>
    <col min="4877" max="4877" width="10.7109375" style="345" customWidth="1"/>
    <col min="4878" max="4878" width="7" style="345" customWidth="1"/>
    <col min="4879" max="4879" width="10.28515625" style="345" customWidth="1"/>
    <col min="4880" max="4880" width="3.140625" style="345" customWidth="1"/>
    <col min="4881" max="4886" width="13.7109375" style="345" customWidth="1"/>
    <col min="4887" max="4888" width="12.7109375" style="345" customWidth="1"/>
    <col min="4889" max="4889" width="12.28515625" style="345" customWidth="1"/>
    <col min="4890" max="4890" width="9.140625" style="345" customWidth="1"/>
    <col min="4891" max="4891" width="9.140625" style="345"/>
    <col min="4892" max="4892" width="17.140625" style="345" customWidth="1"/>
    <col min="4893" max="5120" width="9.140625" style="345"/>
    <col min="5121" max="5121" width="11.140625" style="345" customWidth="1"/>
    <col min="5122" max="5122" width="7.140625" style="345" customWidth="1"/>
    <col min="5123" max="5123" width="10.140625" style="345" customWidth="1"/>
    <col min="5124" max="5124" width="2.85546875" style="345" customWidth="1"/>
    <col min="5125" max="5131" width="12.7109375" style="345" customWidth="1"/>
    <col min="5132" max="5132" width="2.42578125" style="345" customWidth="1"/>
    <col min="5133" max="5133" width="10.7109375" style="345" customWidth="1"/>
    <col min="5134" max="5134" width="7" style="345" customWidth="1"/>
    <col min="5135" max="5135" width="10.28515625" style="345" customWidth="1"/>
    <col min="5136" max="5136" width="3.140625" style="345" customWidth="1"/>
    <col min="5137" max="5142" width="13.7109375" style="345" customWidth="1"/>
    <col min="5143" max="5144" width="12.7109375" style="345" customWidth="1"/>
    <col min="5145" max="5145" width="12.28515625" style="345" customWidth="1"/>
    <col min="5146" max="5146" width="9.140625" style="345" customWidth="1"/>
    <col min="5147" max="5147" width="9.140625" style="345"/>
    <col min="5148" max="5148" width="17.140625" style="345" customWidth="1"/>
    <col min="5149" max="5376" width="9.140625" style="345"/>
    <col min="5377" max="5377" width="11.140625" style="345" customWidth="1"/>
    <col min="5378" max="5378" width="7.140625" style="345" customWidth="1"/>
    <col min="5379" max="5379" width="10.140625" style="345" customWidth="1"/>
    <col min="5380" max="5380" width="2.85546875" style="345" customWidth="1"/>
    <col min="5381" max="5387" width="12.7109375" style="345" customWidth="1"/>
    <col min="5388" max="5388" width="2.42578125" style="345" customWidth="1"/>
    <col min="5389" max="5389" width="10.7109375" style="345" customWidth="1"/>
    <col min="5390" max="5390" width="7" style="345" customWidth="1"/>
    <col min="5391" max="5391" width="10.28515625" style="345" customWidth="1"/>
    <col min="5392" max="5392" width="3.140625" style="345" customWidth="1"/>
    <col min="5393" max="5398" width="13.7109375" style="345" customWidth="1"/>
    <col min="5399" max="5400" width="12.7109375" style="345" customWidth="1"/>
    <col min="5401" max="5401" width="12.28515625" style="345" customWidth="1"/>
    <col min="5402" max="5402" width="9.140625" style="345" customWidth="1"/>
    <col min="5403" max="5403" width="9.140625" style="345"/>
    <col min="5404" max="5404" width="17.140625" style="345" customWidth="1"/>
    <col min="5405" max="5632" width="9.140625" style="345"/>
    <col min="5633" max="5633" width="11.140625" style="345" customWidth="1"/>
    <col min="5634" max="5634" width="7.140625" style="345" customWidth="1"/>
    <col min="5635" max="5635" width="10.140625" style="345" customWidth="1"/>
    <col min="5636" max="5636" width="2.85546875" style="345" customWidth="1"/>
    <col min="5637" max="5643" width="12.7109375" style="345" customWidth="1"/>
    <col min="5644" max="5644" width="2.42578125" style="345" customWidth="1"/>
    <col min="5645" max="5645" width="10.7109375" style="345" customWidth="1"/>
    <col min="5646" max="5646" width="7" style="345" customWidth="1"/>
    <col min="5647" max="5647" width="10.28515625" style="345" customWidth="1"/>
    <col min="5648" max="5648" width="3.140625" style="345" customWidth="1"/>
    <col min="5649" max="5654" width="13.7109375" style="345" customWidth="1"/>
    <col min="5655" max="5656" width="12.7109375" style="345" customWidth="1"/>
    <col min="5657" max="5657" width="12.28515625" style="345" customWidth="1"/>
    <col min="5658" max="5658" width="9.140625" style="345" customWidth="1"/>
    <col min="5659" max="5659" width="9.140625" style="345"/>
    <col min="5660" max="5660" width="17.140625" style="345" customWidth="1"/>
    <col min="5661" max="5888" width="9.140625" style="345"/>
    <col min="5889" max="5889" width="11.140625" style="345" customWidth="1"/>
    <col min="5890" max="5890" width="7.140625" style="345" customWidth="1"/>
    <col min="5891" max="5891" width="10.140625" style="345" customWidth="1"/>
    <col min="5892" max="5892" width="2.85546875" style="345" customWidth="1"/>
    <col min="5893" max="5899" width="12.7109375" style="345" customWidth="1"/>
    <col min="5900" max="5900" width="2.42578125" style="345" customWidth="1"/>
    <col min="5901" max="5901" width="10.7109375" style="345" customWidth="1"/>
    <col min="5902" max="5902" width="7" style="345" customWidth="1"/>
    <col min="5903" max="5903" width="10.28515625" style="345" customWidth="1"/>
    <col min="5904" max="5904" width="3.140625" style="345" customWidth="1"/>
    <col min="5905" max="5910" width="13.7109375" style="345" customWidth="1"/>
    <col min="5911" max="5912" width="12.7109375" style="345" customWidth="1"/>
    <col min="5913" max="5913" width="12.28515625" style="345" customWidth="1"/>
    <col min="5914" max="5914" width="9.140625" style="345" customWidth="1"/>
    <col min="5915" max="5915" width="9.140625" style="345"/>
    <col min="5916" max="5916" width="17.140625" style="345" customWidth="1"/>
    <col min="5917" max="6144" width="9.140625" style="345"/>
    <col min="6145" max="6145" width="11.140625" style="345" customWidth="1"/>
    <col min="6146" max="6146" width="7.140625" style="345" customWidth="1"/>
    <col min="6147" max="6147" width="10.140625" style="345" customWidth="1"/>
    <col min="6148" max="6148" width="2.85546875" style="345" customWidth="1"/>
    <col min="6149" max="6155" width="12.7109375" style="345" customWidth="1"/>
    <col min="6156" max="6156" width="2.42578125" style="345" customWidth="1"/>
    <col min="6157" max="6157" width="10.7109375" style="345" customWidth="1"/>
    <col min="6158" max="6158" width="7" style="345" customWidth="1"/>
    <col min="6159" max="6159" width="10.28515625" style="345" customWidth="1"/>
    <col min="6160" max="6160" width="3.140625" style="345" customWidth="1"/>
    <col min="6161" max="6166" width="13.7109375" style="345" customWidth="1"/>
    <col min="6167" max="6168" width="12.7109375" style="345" customWidth="1"/>
    <col min="6169" max="6169" width="12.28515625" style="345" customWidth="1"/>
    <col min="6170" max="6170" width="9.140625" style="345" customWidth="1"/>
    <col min="6171" max="6171" width="9.140625" style="345"/>
    <col min="6172" max="6172" width="17.140625" style="345" customWidth="1"/>
    <col min="6173" max="6400" width="9.140625" style="345"/>
    <col min="6401" max="6401" width="11.140625" style="345" customWidth="1"/>
    <col min="6402" max="6402" width="7.140625" style="345" customWidth="1"/>
    <col min="6403" max="6403" width="10.140625" style="345" customWidth="1"/>
    <col min="6404" max="6404" width="2.85546875" style="345" customWidth="1"/>
    <col min="6405" max="6411" width="12.7109375" style="345" customWidth="1"/>
    <col min="6412" max="6412" width="2.42578125" style="345" customWidth="1"/>
    <col min="6413" max="6413" width="10.7109375" style="345" customWidth="1"/>
    <col min="6414" max="6414" width="7" style="345" customWidth="1"/>
    <col min="6415" max="6415" width="10.28515625" style="345" customWidth="1"/>
    <col min="6416" max="6416" width="3.140625" style="345" customWidth="1"/>
    <col min="6417" max="6422" width="13.7109375" style="345" customWidth="1"/>
    <col min="6423" max="6424" width="12.7109375" style="345" customWidth="1"/>
    <col min="6425" max="6425" width="12.28515625" style="345" customWidth="1"/>
    <col min="6426" max="6426" width="9.140625" style="345" customWidth="1"/>
    <col min="6427" max="6427" width="9.140625" style="345"/>
    <col min="6428" max="6428" width="17.140625" style="345" customWidth="1"/>
    <col min="6429" max="6656" width="9.140625" style="345"/>
    <col min="6657" max="6657" width="11.140625" style="345" customWidth="1"/>
    <col min="6658" max="6658" width="7.140625" style="345" customWidth="1"/>
    <col min="6659" max="6659" width="10.140625" style="345" customWidth="1"/>
    <col min="6660" max="6660" width="2.85546875" style="345" customWidth="1"/>
    <col min="6661" max="6667" width="12.7109375" style="345" customWidth="1"/>
    <col min="6668" max="6668" width="2.42578125" style="345" customWidth="1"/>
    <col min="6669" max="6669" width="10.7109375" style="345" customWidth="1"/>
    <col min="6670" max="6670" width="7" style="345" customWidth="1"/>
    <col min="6671" max="6671" width="10.28515625" style="345" customWidth="1"/>
    <col min="6672" max="6672" width="3.140625" style="345" customWidth="1"/>
    <col min="6673" max="6678" width="13.7109375" style="345" customWidth="1"/>
    <col min="6679" max="6680" width="12.7109375" style="345" customWidth="1"/>
    <col min="6681" max="6681" width="12.28515625" style="345" customWidth="1"/>
    <col min="6682" max="6682" width="9.140625" style="345" customWidth="1"/>
    <col min="6683" max="6683" width="9.140625" style="345"/>
    <col min="6684" max="6684" width="17.140625" style="345" customWidth="1"/>
    <col min="6685" max="6912" width="9.140625" style="345"/>
    <col min="6913" max="6913" width="11.140625" style="345" customWidth="1"/>
    <col min="6914" max="6914" width="7.140625" style="345" customWidth="1"/>
    <col min="6915" max="6915" width="10.140625" style="345" customWidth="1"/>
    <col min="6916" max="6916" width="2.85546875" style="345" customWidth="1"/>
    <col min="6917" max="6923" width="12.7109375" style="345" customWidth="1"/>
    <col min="6924" max="6924" width="2.42578125" style="345" customWidth="1"/>
    <col min="6925" max="6925" width="10.7109375" style="345" customWidth="1"/>
    <col min="6926" max="6926" width="7" style="345" customWidth="1"/>
    <col min="6927" max="6927" width="10.28515625" style="345" customWidth="1"/>
    <col min="6928" max="6928" width="3.140625" style="345" customWidth="1"/>
    <col min="6929" max="6934" width="13.7109375" style="345" customWidth="1"/>
    <col min="6935" max="6936" width="12.7109375" style="345" customWidth="1"/>
    <col min="6937" max="6937" width="12.28515625" style="345" customWidth="1"/>
    <col min="6938" max="6938" width="9.140625" style="345" customWidth="1"/>
    <col min="6939" max="6939" width="9.140625" style="345"/>
    <col min="6940" max="6940" width="17.140625" style="345" customWidth="1"/>
    <col min="6941" max="7168" width="9.140625" style="345"/>
    <col min="7169" max="7169" width="11.140625" style="345" customWidth="1"/>
    <col min="7170" max="7170" width="7.140625" style="345" customWidth="1"/>
    <col min="7171" max="7171" width="10.140625" style="345" customWidth="1"/>
    <col min="7172" max="7172" width="2.85546875" style="345" customWidth="1"/>
    <col min="7173" max="7179" width="12.7109375" style="345" customWidth="1"/>
    <col min="7180" max="7180" width="2.42578125" style="345" customWidth="1"/>
    <col min="7181" max="7181" width="10.7109375" style="345" customWidth="1"/>
    <col min="7182" max="7182" width="7" style="345" customWidth="1"/>
    <col min="7183" max="7183" width="10.28515625" style="345" customWidth="1"/>
    <col min="7184" max="7184" width="3.140625" style="345" customWidth="1"/>
    <col min="7185" max="7190" width="13.7109375" style="345" customWidth="1"/>
    <col min="7191" max="7192" width="12.7109375" style="345" customWidth="1"/>
    <col min="7193" max="7193" width="12.28515625" style="345" customWidth="1"/>
    <col min="7194" max="7194" width="9.140625" style="345" customWidth="1"/>
    <col min="7195" max="7195" width="9.140625" style="345"/>
    <col min="7196" max="7196" width="17.140625" style="345" customWidth="1"/>
    <col min="7197" max="7424" width="9.140625" style="345"/>
    <col min="7425" max="7425" width="11.140625" style="345" customWidth="1"/>
    <col min="7426" max="7426" width="7.140625" style="345" customWidth="1"/>
    <col min="7427" max="7427" width="10.140625" style="345" customWidth="1"/>
    <col min="7428" max="7428" width="2.85546875" style="345" customWidth="1"/>
    <col min="7429" max="7435" width="12.7109375" style="345" customWidth="1"/>
    <col min="7436" max="7436" width="2.42578125" style="345" customWidth="1"/>
    <col min="7437" max="7437" width="10.7109375" style="345" customWidth="1"/>
    <col min="7438" max="7438" width="7" style="345" customWidth="1"/>
    <col min="7439" max="7439" width="10.28515625" style="345" customWidth="1"/>
    <col min="7440" max="7440" width="3.140625" style="345" customWidth="1"/>
    <col min="7441" max="7446" width="13.7109375" style="345" customWidth="1"/>
    <col min="7447" max="7448" width="12.7109375" style="345" customWidth="1"/>
    <col min="7449" max="7449" width="12.28515625" style="345" customWidth="1"/>
    <col min="7450" max="7450" width="9.140625" style="345" customWidth="1"/>
    <col min="7451" max="7451" width="9.140625" style="345"/>
    <col min="7452" max="7452" width="17.140625" style="345" customWidth="1"/>
    <col min="7453" max="7680" width="9.140625" style="345"/>
    <col min="7681" max="7681" width="11.140625" style="345" customWidth="1"/>
    <col min="7682" max="7682" width="7.140625" style="345" customWidth="1"/>
    <col min="7683" max="7683" width="10.140625" style="345" customWidth="1"/>
    <col min="7684" max="7684" width="2.85546875" style="345" customWidth="1"/>
    <col min="7685" max="7691" width="12.7109375" style="345" customWidth="1"/>
    <col min="7692" max="7692" width="2.42578125" style="345" customWidth="1"/>
    <col min="7693" max="7693" width="10.7109375" style="345" customWidth="1"/>
    <col min="7694" max="7694" width="7" style="345" customWidth="1"/>
    <col min="7695" max="7695" width="10.28515625" style="345" customWidth="1"/>
    <col min="7696" max="7696" width="3.140625" style="345" customWidth="1"/>
    <col min="7697" max="7702" width="13.7109375" style="345" customWidth="1"/>
    <col min="7703" max="7704" width="12.7109375" style="345" customWidth="1"/>
    <col min="7705" max="7705" width="12.28515625" style="345" customWidth="1"/>
    <col min="7706" max="7706" width="9.140625" style="345" customWidth="1"/>
    <col min="7707" max="7707" width="9.140625" style="345"/>
    <col min="7708" max="7708" width="17.140625" style="345" customWidth="1"/>
    <col min="7709" max="7936" width="9.140625" style="345"/>
    <col min="7937" max="7937" width="11.140625" style="345" customWidth="1"/>
    <col min="7938" max="7938" width="7.140625" style="345" customWidth="1"/>
    <col min="7939" max="7939" width="10.140625" style="345" customWidth="1"/>
    <col min="7940" max="7940" width="2.85546875" style="345" customWidth="1"/>
    <col min="7941" max="7947" width="12.7109375" style="345" customWidth="1"/>
    <col min="7948" max="7948" width="2.42578125" style="345" customWidth="1"/>
    <col min="7949" max="7949" width="10.7109375" style="345" customWidth="1"/>
    <col min="7950" max="7950" width="7" style="345" customWidth="1"/>
    <col min="7951" max="7951" width="10.28515625" style="345" customWidth="1"/>
    <col min="7952" max="7952" width="3.140625" style="345" customWidth="1"/>
    <col min="7953" max="7958" width="13.7109375" style="345" customWidth="1"/>
    <col min="7959" max="7960" width="12.7109375" style="345" customWidth="1"/>
    <col min="7961" max="7961" width="12.28515625" style="345" customWidth="1"/>
    <col min="7962" max="7962" width="9.140625" style="345" customWidth="1"/>
    <col min="7963" max="7963" width="9.140625" style="345"/>
    <col min="7964" max="7964" width="17.140625" style="345" customWidth="1"/>
    <col min="7965" max="8192" width="9.140625" style="345"/>
    <col min="8193" max="8193" width="11.140625" style="345" customWidth="1"/>
    <col min="8194" max="8194" width="7.140625" style="345" customWidth="1"/>
    <col min="8195" max="8195" width="10.140625" style="345" customWidth="1"/>
    <col min="8196" max="8196" width="2.85546875" style="345" customWidth="1"/>
    <col min="8197" max="8203" width="12.7109375" style="345" customWidth="1"/>
    <col min="8204" max="8204" width="2.42578125" style="345" customWidth="1"/>
    <col min="8205" max="8205" width="10.7109375" style="345" customWidth="1"/>
    <col min="8206" max="8206" width="7" style="345" customWidth="1"/>
    <col min="8207" max="8207" width="10.28515625" style="345" customWidth="1"/>
    <col min="8208" max="8208" width="3.140625" style="345" customWidth="1"/>
    <col min="8209" max="8214" width="13.7109375" style="345" customWidth="1"/>
    <col min="8215" max="8216" width="12.7109375" style="345" customWidth="1"/>
    <col min="8217" max="8217" width="12.28515625" style="345" customWidth="1"/>
    <col min="8218" max="8218" width="9.140625" style="345" customWidth="1"/>
    <col min="8219" max="8219" width="9.140625" style="345"/>
    <col min="8220" max="8220" width="17.140625" style="345" customWidth="1"/>
    <col min="8221" max="8448" width="9.140625" style="345"/>
    <col min="8449" max="8449" width="11.140625" style="345" customWidth="1"/>
    <col min="8450" max="8450" width="7.140625" style="345" customWidth="1"/>
    <col min="8451" max="8451" width="10.140625" style="345" customWidth="1"/>
    <col min="8452" max="8452" width="2.85546875" style="345" customWidth="1"/>
    <col min="8453" max="8459" width="12.7109375" style="345" customWidth="1"/>
    <col min="8460" max="8460" width="2.42578125" style="345" customWidth="1"/>
    <col min="8461" max="8461" width="10.7109375" style="345" customWidth="1"/>
    <col min="8462" max="8462" width="7" style="345" customWidth="1"/>
    <col min="8463" max="8463" width="10.28515625" style="345" customWidth="1"/>
    <col min="8464" max="8464" width="3.140625" style="345" customWidth="1"/>
    <col min="8465" max="8470" width="13.7109375" style="345" customWidth="1"/>
    <col min="8471" max="8472" width="12.7109375" style="345" customWidth="1"/>
    <col min="8473" max="8473" width="12.28515625" style="345" customWidth="1"/>
    <col min="8474" max="8474" width="9.140625" style="345" customWidth="1"/>
    <col min="8475" max="8475" width="9.140625" style="345"/>
    <col min="8476" max="8476" width="17.140625" style="345" customWidth="1"/>
    <col min="8477" max="8704" width="9.140625" style="345"/>
    <col min="8705" max="8705" width="11.140625" style="345" customWidth="1"/>
    <col min="8706" max="8706" width="7.140625" style="345" customWidth="1"/>
    <col min="8707" max="8707" width="10.140625" style="345" customWidth="1"/>
    <col min="8708" max="8708" width="2.85546875" style="345" customWidth="1"/>
    <col min="8709" max="8715" width="12.7109375" style="345" customWidth="1"/>
    <col min="8716" max="8716" width="2.42578125" style="345" customWidth="1"/>
    <col min="8717" max="8717" width="10.7109375" style="345" customWidth="1"/>
    <col min="8718" max="8718" width="7" style="345" customWidth="1"/>
    <col min="8719" max="8719" width="10.28515625" style="345" customWidth="1"/>
    <col min="8720" max="8720" width="3.140625" style="345" customWidth="1"/>
    <col min="8721" max="8726" width="13.7109375" style="345" customWidth="1"/>
    <col min="8727" max="8728" width="12.7109375" style="345" customWidth="1"/>
    <col min="8729" max="8729" width="12.28515625" style="345" customWidth="1"/>
    <col min="8730" max="8730" width="9.140625" style="345" customWidth="1"/>
    <col min="8731" max="8731" width="9.140625" style="345"/>
    <col min="8732" max="8732" width="17.140625" style="345" customWidth="1"/>
    <col min="8733" max="8960" width="9.140625" style="345"/>
    <col min="8961" max="8961" width="11.140625" style="345" customWidth="1"/>
    <col min="8962" max="8962" width="7.140625" style="345" customWidth="1"/>
    <col min="8963" max="8963" width="10.140625" style="345" customWidth="1"/>
    <col min="8964" max="8964" width="2.85546875" style="345" customWidth="1"/>
    <col min="8965" max="8971" width="12.7109375" style="345" customWidth="1"/>
    <col min="8972" max="8972" width="2.42578125" style="345" customWidth="1"/>
    <col min="8973" max="8973" width="10.7109375" style="345" customWidth="1"/>
    <col min="8974" max="8974" width="7" style="345" customWidth="1"/>
    <col min="8975" max="8975" width="10.28515625" style="345" customWidth="1"/>
    <col min="8976" max="8976" width="3.140625" style="345" customWidth="1"/>
    <col min="8977" max="8982" width="13.7109375" style="345" customWidth="1"/>
    <col min="8983" max="8984" width="12.7109375" style="345" customWidth="1"/>
    <col min="8985" max="8985" width="12.28515625" style="345" customWidth="1"/>
    <col min="8986" max="8986" width="9.140625" style="345" customWidth="1"/>
    <col min="8987" max="8987" width="9.140625" style="345"/>
    <col min="8988" max="8988" width="17.140625" style="345" customWidth="1"/>
    <col min="8989" max="9216" width="9.140625" style="345"/>
    <col min="9217" max="9217" width="11.140625" style="345" customWidth="1"/>
    <col min="9218" max="9218" width="7.140625" style="345" customWidth="1"/>
    <col min="9219" max="9219" width="10.140625" style="345" customWidth="1"/>
    <col min="9220" max="9220" width="2.85546875" style="345" customWidth="1"/>
    <col min="9221" max="9227" width="12.7109375" style="345" customWidth="1"/>
    <col min="9228" max="9228" width="2.42578125" style="345" customWidth="1"/>
    <col min="9229" max="9229" width="10.7109375" style="345" customWidth="1"/>
    <col min="9230" max="9230" width="7" style="345" customWidth="1"/>
    <col min="9231" max="9231" width="10.28515625" style="345" customWidth="1"/>
    <col min="9232" max="9232" width="3.140625" style="345" customWidth="1"/>
    <col min="9233" max="9238" width="13.7109375" style="345" customWidth="1"/>
    <col min="9239" max="9240" width="12.7109375" style="345" customWidth="1"/>
    <col min="9241" max="9241" width="12.28515625" style="345" customWidth="1"/>
    <col min="9242" max="9242" width="9.140625" style="345" customWidth="1"/>
    <col min="9243" max="9243" width="9.140625" style="345"/>
    <col min="9244" max="9244" width="17.140625" style="345" customWidth="1"/>
    <col min="9245" max="9472" width="9.140625" style="345"/>
    <col min="9473" max="9473" width="11.140625" style="345" customWidth="1"/>
    <col min="9474" max="9474" width="7.140625" style="345" customWidth="1"/>
    <col min="9475" max="9475" width="10.140625" style="345" customWidth="1"/>
    <col min="9476" max="9476" width="2.85546875" style="345" customWidth="1"/>
    <col min="9477" max="9483" width="12.7109375" style="345" customWidth="1"/>
    <col min="9484" max="9484" width="2.42578125" style="345" customWidth="1"/>
    <col min="9485" max="9485" width="10.7109375" style="345" customWidth="1"/>
    <col min="9486" max="9486" width="7" style="345" customWidth="1"/>
    <col min="9487" max="9487" width="10.28515625" style="345" customWidth="1"/>
    <col min="9488" max="9488" width="3.140625" style="345" customWidth="1"/>
    <col min="9489" max="9494" width="13.7109375" style="345" customWidth="1"/>
    <col min="9495" max="9496" width="12.7109375" style="345" customWidth="1"/>
    <col min="9497" max="9497" width="12.28515625" style="345" customWidth="1"/>
    <col min="9498" max="9498" width="9.140625" style="345" customWidth="1"/>
    <col min="9499" max="9499" width="9.140625" style="345"/>
    <col min="9500" max="9500" width="17.140625" style="345" customWidth="1"/>
    <col min="9501" max="9728" width="9.140625" style="345"/>
    <col min="9729" max="9729" width="11.140625" style="345" customWidth="1"/>
    <col min="9730" max="9730" width="7.140625" style="345" customWidth="1"/>
    <col min="9731" max="9731" width="10.140625" style="345" customWidth="1"/>
    <col min="9732" max="9732" width="2.85546875" style="345" customWidth="1"/>
    <col min="9733" max="9739" width="12.7109375" style="345" customWidth="1"/>
    <col min="9740" max="9740" width="2.42578125" style="345" customWidth="1"/>
    <col min="9741" max="9741" width="10.7109375" style="345" customWidth="1"/>
    <col min="9742" max="9742" width="7" style="345" customWidth="1"/>
    <col min="9743" max="9743" width="10.28515625" style="345" customWidth="1"/>
    <col min="9744" max="9744" width="3.140625" style="345" customWidth="1"/>
    <col min="9745" max="9750" width="13.7109375" style="345" customWidth="1"/>
    <col min="9751" max="9752" width="12.7109375" style="345" customWidth="1"/>
    <col min="9753" max="9753" width="12.28515625" style="345" customWidth="1"/>
    <col min="9754" max="9754" width="9.140625" style="345" customWidth="1"/>
    <col min="9755" max="9755" width="9.140625" style="345"/>
    <col min="9756" max="9756" width="17.140625" style="345" customWidth="1"/>
    <col min="9757" max="9984" width="9.140625" style="345"/>
    <col min="9985" max="9985" width="11.140625" style="345" customWidth="1"/>
    <col min="9986" max="9986" width="7.140625" style="345" customWidth="1"/>
    <col min="9987" max="9987" width="10.140625" style="345" customWidth="1"/>
    <col min="9988" max="9988" width="2.85546875" style="345" customWidth="1"/>
    <col min="9989" max="9995" width="12.7109375" style="345" customWidth="1"/>
    <col min="9996" max="9996" width="2.42578125" style="345" customWidth="1"/>
    <col min="9997" max="9997" width="10.7109375" style="345" customWidth="1"/>
    <col min="9998" max="9998" width="7" style="345" customWidth="1"/>
    <col min="9999" max="9999" width="10.28515625" style="345" customWidth="1"/>
    <col min="10000" max="10000" width="3.140625" style="345" customWidth="1"/>
    <col min="10001" max="10006" width="13.7109375" style="345" customWidth="1"/>
    <col min="10007" max="10008" width="12.7109375" style="345" customWidth="1"/>
    <col min="10009" max="10009" width="12.28515625" style="345" customWidth="1"/>
    <col min="10010" max="10010" width="9.140625" style="345" customWidth="1"/>
    <col min="10011" max="10011" width="9.140625" style="345"/>
    <col min="10012" max="10012" width="17.140625" style="345" customWidth="1"/>
    <col min="10013" max="10240" width="9.140625" style="345"/>
    <col min="10241" max="10241" width="11.140625" style="345" customWidth="1"/>
    <col min="10242" max="10242" width="7.140625" style="345" customWidth="1"/>
    <col min="10243" max="10243" width="10.140625" style="345" customWidth="1"/>
    <col min="10244" max="10244" width="2.85546875" style="345" customWidth="1"/>
    <col min="10245" max="10251" width="12.7109375" style="345" customWidth="1"/>
    <col min="10252" max="10252" width="2.42578125" style="345" customWidth="1"/>
    <col min="10253" max="10253" width="10.7109375" style="345" customWidth="1"/>
    <col min="10254" max="10254" width="7" style="345" customWidth="1"/>
    <col min="10255" max="10255" width="10.28515625" style="345" customWidth="1"/>
    <col min="10256" max="10256" width="3.140625" style="345" customWidth="1"/>
    <col min="10257" max="10262" width="13.7109375" style="345" customWidth="1"/>
    <col min="10263" max="10264" width="12.7109375" style="345" customWidth="1"/>
    <col min="10265" max="10265" width="12.28515625" style="345" customWidth="1"/>
    <col min="10266" max="10266" width="9.140625" style="345" customWidth="1"/>
    <col min="10267" max="10267" width="9.140625" style="345"/>
    <col min="10268" max="10268" width="17.140625" style="345" customWidth="1"/>
    <col min="10269" max="10496" width="9.140625" style="345"/>
    <col min="10497" max="10497" width="11.140625" style="345" customWidth="1"/>
    <col min="10498" max="10498" width="7.140625" style="345" customWidth="1"/>
    <col min="10499" max="10499" width="10.140625" style="345" customWidth="1"/>
    <col min="10500" max="10500" width="2.85546875" style="345" customWidth="1"/>
    <col min="10501" max="10507" width="12.7109375" style="345" customWidth="1"/>
    <col min="10508" max="10508" width="2.42578125" style="345" customWidth="1"/>
    <col min="10509" max="10509" width="10.7109375" style="345" customWidth="1"/>
    <col min="10510" max="10510" width="7" style="345" customWidth="1"/>
    <col min="10511" max="10511" width="10.28515625" style="345" customWidth="1"/>
    <col min="10512" max="10512" width="3.140625" style="345" customWidth="1"/>
    <col min="10513" max="10518" width="13.7109375" style="345" customWidth="1"/>
    <col min="10519" max="10520" width="12.7109375" style="345" customWidth="1"/>
    <col min="10521" max="10521" width="12.28515625" style="345" customWidth="1"/>
    <col min="10522" max="10522" width="9.140625" style="345" customWidth="1"/>
    <col min="10523" max="10523" width="9.140625" style="345"/>
    <col min="10524" max="10524" width="17.140625" style="345" customWidth="1"/>
    <col min="10525" max="10752" width="9.140625" style="345"/>
    <col min="10753" max="10753" width="11.140625" style="345" customWidth="1"/>
    <col min="10754" max="10754" width="7.140625" style="345" customWidth="1"/>
    <col min="10755" max="10755" width="10.140625" style="345" customWidth="1"/>
    <col min="10756" max="10756" width="2.85546875" style="345" customWidth="1"/>
    <col min="10757" max="10763" width="12.7109375" style="345" customWidth="1"/>
    <col min="10764" max="10764" width="2.42578125" style="345" customWidth="1"/>
    <col min="10765" max="10765" width="10.7109375" style="345" customWidth="1"/>
    <col min="10766" max="10766" width="7" style="345" customWidth="1"/>
    <col min="10767" max="10767" width="10.28515625" style="345" customWidth="1"/>
    <col min="10768" max="10768" width="3.140625" style="345" customWidth="1"/>
    <col min="10769" max="10774" width="13.7109375" style="345" customWidth="1"/>
    <col min="10775" max="10776" width="12.7109375" style="345" customWidth="1"/>
    <col min="10777" max="10777" width="12.28515625" style="345" customWidth="1"/>
    <col min="10778" max="10778" width="9.140625" style="345" customWidth="1"/>
    <col min="10779" max="10779" width="9.140625" style="345"/>
    <col min="10780" max="10780" width="17.140625" style="345" customWidth="1"/>
    <col min="10781" max="11008" width="9.140625" style="345"/>
    <col min="11009" max="11009" width="11.140625" style="345" customWidth="1"/>
    <col min="11010" max="11010" width="7.140625" style="345" customWidth="1"/>
    <col min="11011" max="11011" width="10.140625" style="345" customWidth="1"/>
    <col min="11012" max="11012" width="2.85546875" style="345" customWidth="1"/>
    <col min="11013" max="11019" width="12.7109375" style="345" customWidth="1"/>
    <col min="11020" max="11020" width="2.42578125" style="345" customWidth="1"/>
    <col min="11021" max="11021" width="10.7109375" style="345" customWidth="1"/>
    <col min="11022" max="11022" width="7" style="345" customWidth="1"/>
    <col min="11023" max="11023" width="10.28515625" style="345" customWidth="1"/>
    <col min="11024" max="11024" width="3.140625" style="345" customWidth="1"/>
    <col min="11025" max="11030" width="13.7109375" style="345" customWidth="1"/>
    <col min="11031" max="11032" width="12.7109375" style="345" customWidth="1"/>
    <col min="11033" max="11033" width="12.28515625" style="345" customWidth="1"/>
    <col min="11034" max="11034" width="9.140625" style="345" customWidth="1"/>
    <col min="11035" max="11035" width="9.140625" style="345"/>
    <col min="11036" max="11036" width="17.140625" style="345" customWidth="1"/>
    <col min="11037" max="11264" width="9.140625" style="345"/>
    <col min="11265" max="11265" width="11.140625" style="345" customWidth="1"/>
    <col min="11266" max="11266" width="7.140625" style="345" customWidth="1"/>
    <col min="11267" max="11267" width="10.140625" style="345" customWidth="1"/>
    <col min="11268" max="11268" width="2.85546875" style="345" customWidth="1"/>
    <col min="11269" max="11275" width="12.7109375" style="345" customWidth="1"/>
    <col min="11276" max="11276" width="2.42578125" style="345" customWidth="1"/>
    <col min="11277" max="11277" width="10.7109375" style="345" customWidth="1"/>
    <col min="11278" max="11278" width="7" style="345" customWidth="1"/>
    <col min="11279" max="11279" width="10.28515625" style="345" customWidth="1"/>
    <col min="11280" max="11280" width="3.140625" style="345" customWidth="1"/>
    <col min="11281" max="11286" width="13.7109375" style="345" customWidth="1"/>
    <col min="11287" max="11288" width="12.7109375" style="345" customWidth="1"/>
    <col min="11289" max="11289" width="12.28515625" style="345" customWidth="1"/>
    <col min="11290" max="11290" width="9.140625" style="345" customWidth="1"/>
    <col min="11291" max="11291" width="9.140625" style="345"/>
    <col min="11292" max="11292" width="17.140625" style="345" customWidth="1"/>
    <col min="11293" max="11520" width="9.140625" style="345"/>
    <col min="11521" max="11521" width="11.140625" style="345" customWidth="1"/>
    <col min="11522" max="11522" width="7.140625" style="345" customWidth="1"/>
    <col min="11523" max="11523" width="10.140625" style="345" customWidth="1"/>
    <col min="11524" max="11524" width="2.85546875" style="345" customWidth="1"/>
    <col min="11525" max="11531" width="12.7109375" style="345" customWidth="1"/>
    <col min="11532" max="11532" width="2.42578125" style="345" customWidth="1"/>
    <col min="11533" max="11533" width="10.7109375" style="345" customWidth="1"/>
    <col min="11534" max="11534" width="7" style="345" customWidth="1"/>
    <col min="11535" max="11535" width="10.28515625" style="345" customWidth="1"/>
    <col min="11536" max="11536" width="3.140625" style="345" customWidth="1"/>
    <col min="11537" max="11542" width="13.7109375" style="345" customWidth="1"/>
    <col min="11543" max="11544" width="12.7109375" style="345" customWidth="1"/>
    <col min="11545" max="11545" width="12.28515625" style="345" customWidth="1"/>
    <col min="11546" max="11546" width="9.140625" style="345" customWidth="1"/>
    <col min="11547" max="11547" width="9.140625" style="345"/>
    <col min="11548" max="11548" width="17.140625" style="345" customWidth="1"/>
    <col min="11549" max="11776" width="9.140625" style="345"/>
    <col min="11777" max="11777" width="11.140625" style="345" customWidth="1"/>
    <col min="11778" max="11778" width="7.140625" style="345" customWidth="1"/>
    <col min="11779" max="11779" width="10.140625" style="345" customWidth="1"/>
    <col min="11780" max="11780" width="2.85546875" style="345" customWidth="1"/>
    <col min="11781" max="11787" width="12.7109375" style="345" customWidth="1"/>
    <col min="11788" max="11788" width="2.42578125" style="345" customWidth="1"/>
    <col min="11789" max="11789" width="10.7109375" style="345" customWidth="1"/>
    <col min="11790" max="11790" width="7" style="345" customWidth="1"/>
    <col min="11791" max="11791" width="10.28515625" style="345" customWidth="1"/>
    <col min="11792" max="11792" width="3.140625" style="345" customWidth="1"/>
    <col min="11793" max="11798" width="13.7109375" style="345" customWidth="1"/>
    <col min="11799" max="11800" width="12.7109375" style="345" customWidth="1"/>
    <col min="11801" max="11801" width="12.28515625" style="345" customWidth="1"/>
    <col min="11802" max="11802" width="9.140625" style="345" customWidth="1"/>
    <col min="11803" max="11803" width="9.140625" style="345"/>
    <col min="11804" max="11804" width="17.140625" style="345" customWidth="1"/>
    <col min="11805" max="12032" width="9.140625" style="345"/>
    <col min="12033" max="12033" width="11.140625" style="345" customWidth="1"/>
    <col min="12034" max="12034" width="7.140625" style="345" customWidth="1"/>
    <col min="12035" max="12035" width="10.140625" style="345" customWidth="1"/>
    <col min="12036" max="12036" width="2.85546875" style="345" customWidth="1"/>
    <col min="12037" max="12043" width="12.7109375" style="345" customWidth="1"/>
    <col min="12044" max="12044" width="2.42578125" style="345" customWidth="1"/>
    <col min="12045" max="12045" width="10.7109375" style="345" customWidth="1"/>
    <col min="12046" max="12046" width="7" style="345" customWidth="1"/>
    <col min="12047" max="12047" width="10.28515625" style="345" customWidth="1"/>
    <col min="12048" max="12048" width="3.140625" style="345" customWidth="1"/>
    <col min="12049" max="12054" width="13.7109375" style="345" customWidth="1"/>
    <col min="12055" max="12056" width="12.7109375" style="345" customWidth="1"/>
    <col min="12057" max="12057" width="12.28515625" style="345" customWidth="1"/>
    <col min="12058" max="12058" width="9.140625" style="345" customWidth="1"/>
    <col min="12059" max="12059" width="9.140625" style="345"/>
    <col min="12060" max="12060" width="17.140625" style="345" customWidth="1"/>
    <col min="12061" max="12288" width="9.140625" style="345"/>
    <col min="12289" max="12289" width="11.140625" style="345" customWidth="1"/>
    <col min="12290" max="12290" width="7.140625" style="345" customWidth="1"/>
    <col min="12291" max="12291" width="10.140625" style="345" customWidth="1"/>
    <col min="12292" max="12292" width="2.85546875" style="345" customWidth="1"/>
    <col min="12293" max="12299" width="12.7109375" style="345" customWidth="1"/>
    <col min="12300" max="12300" width="2.42578125" style="345" customWidth="1"/>
    <col min="12301" max="12301" width="10.7109375" style="345" customWidth="1"/>
    <col min="12302" max="12302" width="7" style="345" customWidth="1"/>
    <col min="12303" max="12303" width="10.28515625" style="345" customWidth="1"/>
    <col min="12304" max="12304" width="3.140625" style="345" customWidth="1"/>
    <col min="12305" max="12310" width="13.7109375" style="345" customWidth="1"/>
    <col min="12311" max="12312" width="12.7109375" style="345" customWidth="1"/>
    <col min="12313" max="12313" width="12.28515625" style="345" customWidth="1"/>
    <col min="12314" max="12314" width="9.140625" style="345" customWidth="1"/>
    <col min="12315" max="12315" width="9.140625" style="345"/>
    <col min="12316" max="12316" width="17.140625" style="345" customWidth="1"/>
    <col min="12317" max="12544" width="9.140625" style="345"/>
    <col min="12545" max="12545" width="11.140625" style="345" customWidth="1"/>
    <col min="12546" max="12546" width="7.140625" style="345" customWidth="1"/>
    <col min="12547" max="12547" width="10.140625" style="345" customWidth="1"/>
    <col min="12548" max="12548" width="2.85546875" style="345" customWidth="1"/>
    <col min="12549" max="12555" width="12.7109375" style="345" customWidth="1"/>
    <col min="12556" max="12556" width="2.42578125" style="345" customWidth="1"/>
    <col min="12557" max="12557" width="10.7109375" style="345" customWidth="1"/>
    <col min="12558" max="12558" width="7" style="345" customWidth="1"/>
    <col min="12559" max="12559" width="10.28515625" style="345" customWidth="1"/>
    <col min="12560" max="12560" width="3.140625" style="345" customWidth="1"/>
    <col min="12561" max="12566" width="13.7109375" style="345" customWidth="1"/>
    <col min="12567" max="12568" width="12.7109375" style="345" customWidth="1"/>
    <col min="12569" max="12569" width="12.28515625" style="345" customWidth="1"/>
    <col min="12570" max="12570" width="9.140625" style="345" customWidth="1"/>
    <col min="12571" max="12571" width="9.140625" style="345"/>
    <col min="12572" max="12572" width="17.140625" style="345" customWidth="1"/>
    <col min="12573" max="12800" width="9.140625" style="345"/>
    <col min="12801" max="12801" width="11.140625" style="345" customWidth="1"/>
    <col min="12802" max="12802" width="7.140625" style="345" customWidth="1"/>
    <col min="12803" max="12803" width="10.140625" style="345" customWidth="1"/>
    <col min="12804" max="12804" width="2.85546875" style="345" customWidth="1"/>
    <col min="12805" max="12811" width="12.7109375" style="345" customWidth="1"/>
    <col min="12812" max="12812" width="2.42578125" style="345" customWidth="1"/>
    <col min="12813" max="12813" width="10.7109375" style="345" customWidth="1"/>
    <col min="12814" max="12814" width="7" style="345" customWidth="1"/>
    <col min="12815" max="12815" width="10.28515625" style="345" customWidth="1"/>
    <col min="12816" max="12816" width="3.140625" style="345" customWidth="1"/>
    <col min="12817" max="12822" width="13.7109375" style="345" customWidth="1"/>
    <col min="12823" max="12824" width="12.7109375" style="345" customWidth="1"/>
    <col min="12825" max="12825" width="12.28515625" style="345" customWidth="1"/>
    <col min="12826" max="12826" width="9.140625" style="345" customWidth="1"/>
    <col min="12827" max="12827" width="9.140625" style="345"/>
    <col min="12828" max="12828" width="17.140625" style="345" customWidth="1"/>
    <col min="12829" max="13056" width="9.140625" style="345"/>
    <col min="13057" max="13057" width="11.140625" style="345" customWidth="1"/>
    <col min="13058" max="13058" width="7.140625" style="345" customWidth="1"/>
    <col min="13059" max="13059" width="10.140625" style="345" customWidth="1"/>
    <col min="13060" max="13060" width="2.85546875" style="345" customWidth="1"/>
    <col min="13061" max="13067" width="12.7109375" style="345" customWidth="1"/>
    <col min="13068" max="13068" width="2.42578125" style="345" customWidth="1"/>
    <col min="13069" max="13069" width="10.7109375" style="345" customWidth="1"/>
    <col min="13070" max="13070" width="7" style="345" customWidth="1"/>
    <col min="13071" max="13071" width="10.28515625" style="345" customWidth="1"/>
    <col min="13072" max="13072" width="3.140625" style="345" customWidth="1"/>
    <col min="13073" max="13078" width="13.7109375" style="345" customWidth="1"/>
    <col min="13079" max="13080" width="12.7109375" style="345" customWidth="1"/>
    <col min="13081" max="13081" width="12.28515625" style="345" customWidth="1"/>
    <col min="13082" max="13082" width="9.140625" style="345" customWidth="1"/>
    <col min="13083" max="13083" width="9.140625" style="345"/>
    <col min="13084" max="13084" width="17.140625" style="345" customWidth="1"/>
    <col min="13085" max="13312" width="9.140625" style="345"/>
    <col min="13313" max="13313" width="11.140625" style="345" customWidth="1"/>
    <col min="13314" max="13314" width="7.140625" style="345" customWidth="1"/>
    <col min="13315" max="13315" width="10.140625" style="345" customWidth="1"/>
    <col min="13316" max="13316" width="2.85546875" style="345" customWidth="1"/>
    <col min="13317" max="13323" width="12.7109375" style="345" customWidth="1"/>
    <col min="13324" max="13324" width="2.42578125" style="345" customWidth="1"/>
    <col min="13325" max="13325" width="10.7109375" style="345" customWidth="1"/>
    <col min="13326" max="13326" width="7" style="345" customWidth="1"/>
    <col min="13327" max="13327" width="10.28515625" style="345" customWidth="1"/>
    <col min="13328" max="13328" width="3.140625" style="345" customWidth="1"/>
    <col min="13329" max="13334" width="13.7109375" style="345" customWidth="1"/>
    <col min="13335" max="13336" width="12.7109375" style="345" customWidth="1"/>
    <col min="13337" max="13337" width="12.28515625" style="345" customWidth="1"/>
    <col min="13338" max="13338" width="9.140625" style="345" customWidth="1"/>
    <col min="13339" max="13339" width="9.140625" style="345"/>
    <col min="13340" max="13340" width="17.140625" style="345" customWidth="1"/>
    <col min="13341" max="13568" width="9.140625" style="345"/>
    <col min="13569" max="13569" width="11.140625" style="345" customWidth="1"/>
    <col min="13570" max="13570" width="7.140625" style="345" customWidth="1"/>
    <col min="13571" max="13571" width="10.140625" style="345" customWidth="1"/>
    <col min="13572" max="13572" width="2.85546875" style="345" customWidth="1"/>
    <col min="13573" max="13579" width="12.7109375" style="345" customWidth="1"/>
    <col min="13580" max="13580" width="2.42578125" style="345" customWidth="1"/>
    <col min="13581" max="13581" width="10.7109375" style="345" customWidth="1"/>
    <col min="13582" max="13582" width="7" style="345" customWidth="1"/>
    <col min="13583" max="13583" width="10.28515625" style="345" customWidth="1"/>
    <col min="13584" max="13584" width="3.140625" style="345" customWidth="1"/>
    <col min="13585" max="13590" width="13.7109375" style="345" customWidth="1"/>
    <col min="13591" max="13592" width="12.7109375" style="345" customWidth="1"/>
    <col min="13593" max="13593" width="12.28515625" style="345" customWidth="1"/>
    <col min="13594" max="13594" width="9.140625" style="345" customWidth="1"/>
    <col min="13595" max="13595" width="9.140625" style="345"/>
    <col min="13596" max="13596" width="17.140625" style="345" customWidth="1"/>
    <col min="13597" max="13824" width="9.140625" style="345"/>
    <col min="13825" max="13825" width="11.140625" style="345" customWidth="1"/>
    <col min="13826" max="13826" width="7.140625" style="345" customWidth="1"/>
    <col min="13827" max="13827" width="10.140625" style="345" customWidth="1"/>
    <col min="13828" max="13828" width="2.85546875" style="345" customWidth="1"/>
    <col min="13829" max="13835" width="12.7109375" style="345" customWidth="1"/>
    <col min="13836" max="13836" width="2.42578125" style="345" customWidth="1"/>
    <col min="13837" max="13837" width="10.7109375" style="345" customWidth="1"/>
    <col min="13838" max="13838" width="7" style="345" customWidth="1"/>
    <col min="13839" max="13839" width="10.28515625" style="345" customWidth="1"/>
    <col min="13840" max="13840" width="3.140625" style="345" customWidth="1"/>
    <col min="13841" max="13846" width="13.7109375" style="345" customWidth="1"/>
    <col min="13847" max="13848" width="12.7109375" style="345" customWidth="1"/>
    <col min="13849" max="13849" width="12.28515625" style="345" customWidth="1"/>
    <col min="13850" max="13850" width="9.140625" style="345" customWidth="1"/>
    <col min="13851" max="13851" width="9.140625" style="345"/>
    <col min="13852" max="13852" width="17.140625" style="345" customWidth="1"/>
    <col min="13853" max="14080" width="9.140625" style="345"/>
    <col min="14081" max="14081" width="11.140625" style="345" customWidth="1"/>
    <col min="14082" max="14082" width="7.140625" style="345" customWidth="1"/>
    <col min="14083" max="14083" width="10.140625" style="345" customWidth="1"/>
    <col min="14084" max="14084" width="2.85546875" style="345" customWidth="1"/>
    <col min="14085" max="14091" width="12.7109375" style="345" customWidth="1"/>
    <col min="14092" max="14092" width="2.42578125" style="345" customWidth="1"/>
    <col min="14093" max="14093" width="10.7109375" style="345" customWidth="1"/>
    <col min="14094" max="14094" width="7" style="345" customWidth="1"/>
    <col min="14095" max="14095" width="10.28515625" style="345" customWidth="1"/>
    <col min="14096" max="14096" width="3.140625" style="345" customWidth="1"/>
    <col min="14097" max="14102" width="13.7109375" style="345" customWidth="1"/>
    <col min="14103" max="14104" width="12.7109375" style="345" customWidth="1"/>
    <col min="14105" max="14105" width="12.28515625" style="345" customWidth="1"/>
    <col min="14106" max="14106" width="9.140625" style="345" customWidth="1"/>
    <col min="14107" max="14107" width="9.140625" style="345"/>
    <col min="14108" max="14108" width="17.140625" style="345" customWidth="1"/>
    <col min="14109" max="14336" width="9.140625" style="345"/>
    <col min="14337" max="14337" width="11.140625" style="345" customWidth="1"/>
    <col min="14338" max="14338" width="7.140625" style="345" customWidth="1"/>
    <col min="14339" max="14339" width="10.140625" style="345" customWidth="1"/>
    <col min="14340" max="14340" width="2.85546875" style="345" customWidth="1"/>
    <col min="14341" max="14347" width="12.7109375" style="345" customWidth="1"/>
    <col min="14348" max="14348" width="2.42578125" style="345" customWidth="1"/>
    <col min="14349" max="14349" width="10.7109375" style="345" customWidth="1"/>
    <col min="14350" max="14350" width="7" style="345" customWidth="1"/>
    <col min="14351" max="14351" width="10.28515625" style="345" customWidth="1"/>
    <col min="14352" max="14352" width="3.140625" style="345" customWidth="1"/>
    <col min="14353" max="14358" width="13.7109375" style="345" customWidth="1"/>
    <col min="14359" max="14360" width="12.7109375" style="345" customWidth="1"/>
    <col min="14361" max="14361" width="12.28515625" style="345" customWidth="1"/>
    <col min="14362" max="14362" width="9.140625" style="345" customWidth="1"/>
    <col min="14363" max="14363" width="9.140625" style="345"/>
    <col min="14364" max="14364" width="17.140625" style="345" customWidth="1"/>
    <col min="14365" max="14592" width="9.140625" style="345"/>
    <col min="14593" max="14593" width="11.140625" style="345" customWidth="1"/>
    <col min="14594" max="14594" width="7.140625" style="345" customWidth="1"/>
    <col min="14595" max="14595" width="10.140625" style="345" customWidth="1"/>
    <col min="14596" max="14596" width="2.85546875" style="345" customWidth="1"/>
    <col min="14597" max="14603" width="12.7109375" style="345" customWidth="1"/>
    <col min="14604" max="14604" width="2.42578125" style="345" customWidth="1"/>
    <col min="14605" max="14605" width="10.7109375" style="345" customWidth="1"/>
    <col min="14606" max="14606" width="7" style="345" customWidth="1"/>
    <col min="14607" max="14607" width="10.28515625" style="345" customWidth="1"/>
    <col min="14608" max="14608" width="3.140625" style="345" customWidth="1"/>
    <col min="14609" max="14614" width="13.7109375" style="345" customWidth="1"/>
    <col min="14615" max="14616" width="12.7109375" style="345" customWidth="1"/>
    <col min="14617" max="14617" width="12.28515625" style="345" customWidth="1"/>
    <col min="14618" max="14618" width="9.140625" style="345" customWidth="1"/>
    <col min="14619" max="14619" width="9.140625" style="345"/>
    <col min="14620" max="14620" width="17.140625" style="345" customWidth="1"/>
    <col min="14621" max="14848" width="9.140625" style="345"/>
    <col min="14849" max="14849" width="11.140625" style="345" customWidth="1"/>
    <col min="14850" max="14850" width="7.140625" style="345" customWidth="1"/>
    <col min="14851" max="14851" width="10.140625" style="345" customWidth="1"/>
    <col min="14852" max="14852" width="2.85546875" style="345" customWidth="1"/>
    <col min="14853" max="14859" width="12.7109375" style="345" customWidth="1"/>
    <col min="14860" max="14860" width="2.42578125" style="345" customWidth="1"/>
    <col min="14861" max="14861" width="10.7109375" style="345" customWidth="1"/>
    <col min="14862" max="14862" width="7" style="345" customWidth="1"/>
    <col min="14863" max="14863" width="10.28515625" style="345" customWidth="1"/>
    <col min="14864" max="14864" width="3.140625" style="345" customWidth="1"/>
    <col min="14865" max="14870" width="13.7109375" style="345" customWidth="1"/>
    <col min="14871" max="14872" width="12.7109375" style="345" customWidth="1"/>
    <col min="14873" max="14873" width="12.28515625" style="345" customWidth="1"/>
    <col min="14874" max="14874" width="9.140625" style="345" customWidth="1"/>
    <col min="14875" max="14875" width="9.140625" style="345"/>
    <col min="14876" max="14876" width="17.140625" style="345" customWidth="1"/>
    <col min="14877" max="15104" width="9.140625" style="345"/>
    <col min="15105" max="15105" width="11.140625" style="345" customWidth="1"/>
    <col min="15106" max="15106" width="7.140625" style="345" customWidth="1"/>
    <col min="15107" max="15107" width="10.140625" style="345" customWidth="1"/>
    <col min="15108" max="15108" width="2.85546875" style="345" customWidth="1"/>
    <col min="15109" max="15115" width="12.7109375" style="345" customWidth="1"/>
    <col min="15116" max="15116" width="2.42578125" style="345" customWidth="1"/>
    <col min="15117" max="15117" width="10.7109375" style="345" customWidth="1"/>
    <col min="15118" max="15118" width="7" style="345" customWidth="1"/>
    <col min="15119" max="15119" width="10.28515625" style="345" customWidth="1"/>
    <col min="15120" max="15120" width="3.140625" style="345" customWidth="1"/>
    <col min="15121" max="15126" width="13.7109375" style="345" customWidth="1"/>
    <col min="15127" max="15128" width="12.7109375" style="345" customWidth="1"/>
    <col min="15129" max="15129" width="12.28515625" style="345" customWidth="1"/>
    <col min="15130" max="15130" width="9.140625" style="345" customWidth="1"/>
    <col min="15131" max="15131" width="9.140625" style="345"/>
    <col min="15132" max="15132" width="17.140625" style="345" customWidth="1"/>
    <col min="15133" max="15360" width="9.140625" style="345"/>
    <col min="15361" max="15361" width="11.140625" style="345" customWidth="1"/>
    <col min="15362" max="15362" width="7.140625" style="345" customWidth="1"/>
    <col min="15363" max="15363" width="10.140625" style="345" customWidth="1"/>
    <col min="15364" max="15364" width="2.85546875" style="345" customWidth="1"/>
    <col min="15365" max="15371" width="12.7109375" style="345" customWidth="1"/>
    <col min="15372" max="15372" width="2.42578125" style="345" customWidth="1"/>
    <col min="15373" max="15373" width="10.7109375" style="345" customWidth="1"/>
    <col min="15374" max="15374" width="7" style="345" customWidth="1"/>
    <col min="15375" max="15375" width="10.28515625" style="345" customWidth="1"/>
    <col min="15376" max="15376" width="3.140625" style="345" customWidth="1"/>
    <col min="15377" max="15382" width="13.7109375" style="345" customWidth="1"/>
    <col min="15383" max="15384" width="12.7109375" style="345" customWidth="1"/>
    <col min="15385" max="15385" width="12.28515625" style="345" customWidth="1"/>
    <col min="15386" max="15386" width="9.140625" style="345" customWidth="1"/>
    <col min="15387" max="15387" width="9.140625" style="345"/>
    <col min="15388" max="15388" width="17.140625" style="345" customWidth="1"/>
    <col min="15389" max="15616" width="9.140625" style="345"/>
    <col min="15617" max="15617" width="11.140625" style="345" customWidth="1"/>
    <col min="15618" max="15618" width="7.140625" style="345" customWidth="1"/>
    <col min="15619" max="15619" width="10.140625" style="345" customWidth="1"/>
    <col min="15620" max="15620" width="2.85546875" style="345" customWidth="1"/>
    <col min="15621" max="15627" width="12.7109375" style="345" customWidth="1"/>
    <col min="15628" max="15628" width="2.42578125" style="345" customWidth="1"/>
    <col min="15629" max="15629" width="10.7109375" style="345" customWidth="1"/>
    <col min="15630" max="15630" width="7" style="345" customWidth="1"/>
    <col min="15631" max="15631" width="10.28515625" style="345" customWidth="1"/>
    <col min="15632" max="15632" width="3.140625" style="345" customWidth="1"/>
    <col min="15633" max="15638" width="13.7109375" style="345" customWidth="1"/>
    <col min="15639" max="15640" width="12.7109375" style="345" customWidth="1"/>
    <col min="15641" max="15641" width="12.28515625" style="345" customWidth="1"/>
    <col min="15642" max="15642" width="9.140625" style="345" customWidth="1"/>
    <col min="15643" max="15643" width="9.140625" style="345"/>
    <col min="15644" max="15644" width="17.140625" style="345" customWidth="1"/>
    <col min="15645" max="15872" width="9.140625" style="345"/>
    <col min="15873" max="15873" width="11.140625" style="345" customWidth="1"/>
    <col min="15874" max="15874" width="7.140625" style="345" customWidth="1"/>
    <col min="15875" max="15875" width="10.140625" style="345" customWidth="1"/>
    <col min="15876" max="15876" width="2.85546875" style="345" customWidth="1"/>
    <col min="15877" max="15883" width="12.7109375" style="345" customWidth="1"/>
    <col min="15884" max="15884" width="2.42578125" style="345" customWidth="1"/>
    <col min="15885" max="15885" width="10.7109375" style="345" customWidth="1"/>
    <col min="15886" max="15886" width="7" style="345" customWidth="1"/>
    <col min="15887" max="15887" width="10.28515625" style="345" customWidth="1"/>
    <col min="15888" max="15888" width="3.140625" style="345" customWidth="1"/>
    <col min="15889" max="15894" width="13.7109375" style="345" customWidth="1"/>
    <col min="15895" max="15896" width="12.7109375" style="345" customWidth="1"/>
    <col min="15897" max="15897" width="12.28515625" style="345" customWidth="1"/>
    <col min="15898" max="15898" width="9.140625" style="345" customWidth="1"/>
    <col min="15899" max="15899" width="9.140625" style="345"/>
    <col min="15900" max="15900" width="17.140625" style="345" customWidth="1"/>
    <col min="15901" max="16128" width="9.140625" style="345"/>
    <col min="16129" max="16129" width="11.140625" style="345" customWidth="1"/>
    <col min="16130" max="16130" width="7.140625" style="345" customWidth="1"/>
    <col min="16131" max="16131" width="10.140625" style="345" customWidth="1"/>
    <col min="16132" max="16132" width="2.85546875" style="345" customWidth="1"/>
    <col min="16133" max="16139" width="12.7109375" style="345" customWidth="1"/>
    <col min="16140" max="16140" width="2.42578125" style="345" customWidth="1"/>
    <col min="16141" max="16141" width="10.7109375" style="345" customWidth="1"/>
    <col min="16142" max="16142" width="7" style="345" customWidth="1"/>
    <col min="16143" max="16143" width="10.28515625" style="345" customWidth="1"/>
    <col min="16144" max="16144" width="3.140625" style="345" customWidth="1"/>
    <col min="16145" max="16150" width="13.7109375" style="345" customWidth="1"/>
    <col min="16151" max="16152" width="12.7109375" style="345" customWidth="1"/>
    <col min="16153" max="16153" width="12.28515625" style="345" customWidth="1"/>
    <col min="16154" max="16154" width="9.140625" style="345" customWidth="1"/>
    <col min="16155" max="16155" width="9.140625" style="345"/>
    <col min="16156" max="16156" width="17.140625" style="345" customWidth="1"/>
    <col min="16157" max="16384" width="9.140625" style="345"/>
  </cols>
  <sheetData>
    <row r="1" spans="1:26" s="344" customFormat="1" x14ac:dyDescent="0.25">
      <c r="A1" s="630" t="s">
        <v>229</v>
      </c>
      <c r="B1" s="631"/>
      <c r="C1" s="631"/>
      <c r="D1" s="631"/>
      <c r="E1" s="631"/>
      <c r="F1" s="631"/>
      <c r="G1" s="631"/>
      <c r="H1" s="631"/>
      <c r="I1" s="631"/>
      <c r="J1" s="631"/>
      <c r="K1" s="631"/>
      <c r="M1" s="632" t="s">
        <v>230</v>
      </c>
      <c r="N1" s="633"/>
      <c r="O1" s="633"/>
      <c r="P1" s="633"/>
      <c r="Q1" s="633"/>
      <c r="R1" s="633"/>
      <c r="S1" s="633"/>
      <c r="T1" s="633"/>
      <c r="U1" s="633"/>
      <c r="V1" s="633"/>
    </row>
    <row r="2" spans="1:26" s="344" customFormat="1" ht="13.5" customHeight="1" x14ac:dyDescent="0.25">
      <c r="A2" s="634" t="s">
        <v>231</v>
      </c>
      <c r="B2" s="634"/>
      <c r="C2" s="634"/>
      <c r="D2" s="634"/>
      <c r="E2" s="634"/>
      <c r="F2" s="634"/>
      <c r="G2" s="634"/>
      <c r="H2" s="634"/>
      <c r="I2" s="634"/>
      <c r="J2" s="634"/>
      <c r="K2" s="634"/>
      <c r="M2" s="635" t="s">
        <v>232</v>
      </c>
      <c r="N2" s="635"/>
      <c r="O2" s="635"/>
      <c r="P2" s="635"/>
      <c r="Q2" s="635"/>
      <c r="R2" s="635"/>
      <c r="S2" s="635"/>
      <c r="T2" s="635"/>
      <c r="U2" s="635"/>
      <c r="V2" s="635"/>
    </row>
    <row r="3" spans="1:26" s="344" customFormat="1" ht="13.5" customHeight="1" x14ac:dyDescent="0.25">
      <c r="A3" s="634"/>
      <c r="B3" s="634"/>
      <c r="C3" s="634"/>
      <c r="D3" s="634"/>
      <c r="E3" s="634"/>
      <c r="F3" s="634"/>
      <c r="G3" s="634"/>
      <c r="H3" s="634"/>
      <c r="I3" s="634"/>
      <c r="J3" s="634"/>
      <c r="K3" s="634"/>
      <c r="M3" s="635"/>
      <c r="N3" s="635"/>
      <c r="O3" s="635"/>
      <c r="P3" s="635"/>
      <c r="Q3" s="635"/>
      <c r="R3" s="635"/>
      <c r="S3" s="635"/>
      <c r="T3" s="635"/>
      <c r="U3" s="635"/>
      <c r="V3" s="635"/>
    </row>
    <row r="4" spans="1:26" s="344" customFormat="1" x14ac:dyDescent="0.25">
      <c r="A4" s="631" t="s">
        <v>191</v>
      </c>
      <c r="B4" s="631"/>
      <c r="C4" s="631"/>
      <c r="D4" s="631"/>
      <c r="E4" s="631"/>
      <c r="F4" s="631"/>
      <c r="G4" s="631"/>
      <c r="H4" s="631"/>
      <c r="I4" s="631"/>
      <c r="J4" s="631"/>
      <c r="K4" s="631"/>
      <c r="M4" s="632" t="s">
        <v>191</v>
      </c>
      <c r="N4" s="633"/>
      <c r="O4" s="633"/>
      <c r="P4" s="633"/>
      <c r="Q4" s="633"/>
      <c r="R4" s="633"/>
      <c r="S4" s="633"/>
      <c r="T4" s="633"/>
      <c r="U4" s="633"/>
      <c r="V4" s="633"/>
    </row>
    <row r="5" spans="1:26" ht="7.5" customHeight="1" x14ac:dyDescent="0.25">
      <c r="W5" s="346"/>
      <c r="X5" s="346"/>
      <c r="Y5" s="346"/>
      <c r="Z5" s="346"/>
    </row>
    <row r="6" spans="1:26" x14ac:dyDescent="0.25">
      <c r="A6" s="627" t="s">
        <v>24</v>
      </c>
      <c r="B6" s="627"/>
      <c r="C6" s="627"/>
      <c r="D6" s="627"/>
      <c r="E6" s="636" t="s">
        <v>233</v>
      </c>
      <c r="F6" s="636"/>
      <c r="G6" s="636" t="s">
        <v>234</v>
      </c>
      <c r="H6" s="636"/>
      <c r="I6" s="636"/>
      <c r="J6" s="638" t="s">
        <v>235</v>
      </c>
      <c r="K6" s="638"/>
      <c r="M6" s="639" t="s">
        <v>24</v>
      </c>
      <c r="N6" s="627"/>
      <c r="O6" s="627"/>
      <c r="P6" s="627"/>
      <c r="Q6" s="636" t="s">
        <v>236</v>
      </c>
      <c r="R6" s="636"/>
      <c r="S6" s="636" t="s">
        <v>237</v>
      </c>
      <c r="T6" s="636"/>
      <c r="U6" s="637" t="s">
        <v>238</v>
      </c>
      <c r="V6" s="637"/>
      <c r="W6" s="347"/>
      <c r="X6" s="347"/>
      <c r="Y6" s="346"/>
      <c r="Z6" s="346"/>
    </row>
    <row r="7" spans="1:26" x14ac:dyDescent="0.25">
      <c r="A7" s="578"/>
      <c r="B7" s="578"/>
      <c r="C7" s="578"/>
      <c r="D7" s="578"/>
      <c r="E7" s="348" t="s">
        <v>51</v>
      </c>
      <c r="F7" s="349" t="s">
        <v>239</v>
      </c>
      <c r="G7" s="348" t="s">
        <v>51</v>
      </c>
      <c r="H7" s="350" t="s">
        <v>240</v>
      </c>
      <c r="I7" s="351" t="s">
        <v>39</v>
      </c>
      <c r="J7" s="348" t="s">
        <v>51</v>
      </c>
      <c r="K7" s="351" t="s">
        <v>39</v>
      </c>
      <c r="M7" s="578"/>
      <c r="N7" s="578"/>
      <c r="O7" s="578"/>
      <c r="P7" s="578"/>
      <c r="Q7" s="348" t="s">
        <v>51</v>
      </c>
      <c r="R7" s="351" t="s">
        <v>39</v>
      </c>
      <c r="S7" s="348" t="s">
        <v>51</v>
      </c>
      <c r="T7" s="351" t="s">
        <v>39</v>
      </c>
      <c r="U7" s="348" t="s">
        <v>51</v>
      </c>
      <c r="V7" s="351" t="s">
        <v>39</v>
      </c>
      <c r="W7" s="352"/>
      <c r="X7" s="353"/>
      <c r="Y7" s="346"/>
      <c r="Z7" s="346"/>
    </row>
    <row r="8" spans="1:26" x14ac:dyDescent="0.25">
      <c r="A8" s="583" t="s">
        <v>196</v>
      </c>
      <c r="B8" s="583"/>
      <c r="C8" s="583"/>
      <c r="D8" s="583"/>
      <c r="E8" s="354"/>
      <c r="F8" s="355"/>
      <c r="G8" s="354"/>
      <c r="H8" s="354"/>
      <c r="I8" s="31"/>
      <c r="J8" s="354"/>
      <c r="K8" s="31"/>
      <c r="M8" s="583" t="s">
        <v>196</v>
      </c>
      <c r="N8" s="583"/>
      <c r="O8" s="583"/>
      <c r="P8" s="583"/>
      <c r="Q8" s="354"/>
      <c r="R8" s="355"/>
      <c r="S8" s="354"/>
      <c r="T8" s="355"/>
      <c r="U8" s="354"/>
      <c r="V8" s="355"/>
      <c r="W8" s="354"/>
      <c r="X8" s="355"/>
      <c r="Y8" s="346"/>
      <c r="Z8" s="346"/>
    </row>
    <row r="9" spans="1:26" x14ac:dyDescent="0.25">
      <c r="A9" s="78">
        <v>0</v>
      </c>
      <c r="B9" s="261" t="s">
        <v>94</v>
      </c>
      <c r="C9" s="290">
        <v>5000</v>
      </c>
      <c r="D9" s="288"/>
      <c r="E9" s="40">
        <v>95</v>
      </c>
      <c r="F9" s="40">
        <v>95</v>
      </c>
      <c r="G9" s="40">
        <v>5337</v>
      </c>
      <c r="H9" s="40">
        <v>5833</v>
      </c>
      <c r="I9" s="83">
        <v>6672.9520000000002</v>
      </c>
      <c r="J9" s="40">
        <v>11881</v>
      </c>
      <c r="K9" s="83">
        <v>1543.9259999999999</v>
      </c>
      <c r="M9" s="78">
        <v>0</v>
      </c>
      <c r="N9" s="261" t="s">
        <v>94</v>
      </c>
      <c r="O9" s="290">
        <v>5000</v>
      </c>
      <c r="P9" s="288"/>
      <c r="Q9" s="40">
        <v>267</v>
      </c>
      <c r="R9" s="65">
        <v>72.558999999999997</v>
      </c>
      <c r="S9" s="40">
        <v>1684</v>
      </c>
      <c r="T9" s="65">
        <v>39.881999999999998</v>
      </c>
      <c r="U9" s="40">
        <v>13112</v>
      </c>
      <c r="V9" s="65">
        <v>1862.575</v>
      </c>
      <c r="W9" s="354"/>
      <c r="X9" s="355"/>
      <c r="Y9" s="346"/>
      <c r="Z9" s="346"/>
    </row>
    <row r="10" spans="1:26" x14ac:dyDescent="0.25">
      <c r="A10" s="78">
        <v>5000</v>
      </c>
      <c r="B10" s="261" t="s">
        <v>94</v>
      </c>
      <c r="C10" s="290">
        <v>10000</v>
      </c>
      <c r="D10" s="288"/>
      <c r="E10" s="40">
        <v>5084</v>
      </c>
      <c r="F10" s="40">
        <v>6950</v>
      </c>
      <c r="G10" s="40">
        <v>27511</v>
      </c>
      <c r="H10" s="40">
        <v>40821</v>
      </c>
      <c r="I10" s="83">
        <v>46777.911999999997</v>
      </c>
      <c r="J10" s="40">
        <v>27879</v>
      </c>
      <c r="K10" s="83">
        <v>8117.4889999999996</v>
      </c>
      <c r="M10" s="78">
        <v>5000</v>
      </c>
      <c r="N10" s="261" t="s">
        <v>94</v>
      </c>
      <c r="O10" s="290">
        <v>10000</v>
      </c>
      <c r="P10" s="288"/>
      <c r="Q10" s="40">
        <v>665</v>
      </c>
      <c r="R10" s="65">
        <v>291.608</v>
      </c>
      <c r="S10" s="40">
        <v>3672</v>
      </c>
      <c r="T10" s="65">
        <v>242.80099999999999</v>
      </c>
      <c r="U10" s="40">
        <v>32310</v>
      </c>
      <c r="V10" s="65">
        <v>8299.8909999999996</v>
      </c>
      <c r="W10" s="354"/>
      <c r="X10" s="355"/>
      <c r="Y10" s="346"/>
      <c r="Z10" s="346"/>
    </row>
    <row r="11" spans="1:26" x14ac:dyDescent="0.25">
      <c r="A11" s="78">
        <v>10000</v>
      </c>
      <c r="B11" s="261" t="s">
        <v>94</v>
      </c>
      <c r="C11" s="290">
        <v>20000</v>
      </c>
      <c r="D11" s="288"/>
      <c r="E11" s="40">
        <v>19314</v>
      </c>
      <c r="F11" s="40">
        <v>33556</v>
      </c>
      <c r="G11" s="40">
        <v>68755</v>
      </c>
      <c r="H11" s="40">
        <v>129288</v>
      </c>
      <c r="I11" s="83">
        <v>149610.78400000001</v>
      </c>
      <c r="J11" s="40">
        <v>59899</v>
      </c>
      <c r="K11" s="83">
        <v>39417.553999999996</v>
      </c>
      <c r="M11" s="78">
        <v>10000</v>
      </c>
      <c r="N11" s="261" t="s">
        <v>94</v>
      </c>
      <c r="O11" s="290">
        <v>20000</v>
      </c>
      <c r="P11" s="288"/>
      <c r="Q11" s="40">
        <v>2585</v>
      </c>
      <c r="R11" s="65">
        <v>1779.3209999999999</v>
      </c>
      <c r="S11" s="40">
        <v>11450</v>
      </c>
      <c r="T11" s="65">
        <v>2521.9299999999998</v>
      </c>
      <c r="U11" s="40">
        <v>62470</v>
      </c>
      <c r="V11" s="65">
        <v>24425.903999999999</v>
      </c>
      <c r="W11" s="354"/>
      <c r="X11" s="355"/>
      <c r="Y11" s="346"/>
      <c r="Z11" s="346"/>
    </row>
    <row r="12" spans="1:26" x14ac:dyDescent="0.25">
      <c r="A12" s="78">
        <v>20000</v>
      </c>
      <c r="B12" s="261" t="s">
        <v>94</v>
      </c>
      <c r="C12" s="290">
        <v>30000</v>
      </c>
      <c r="D12" s="288"/>
      <c r="E12" s="40">
        <v>21573</v>
      </c>
      <c r="F12" s="40">
        <v>38412</v>
      </c>
      <c r="G12" s="40">
        <v>70866</v>
      </c>
      <c r="H12" s="40">
        <v>137594</v>
      </c>
      <c r="I12" s="83">
        <v>159806.984</v>
      </c>
      <c r="J12" s="40">
        <v>63567</v>
      </c>
      <c r="K12" s="83">
        <v>78884.03</v>
      </c>
      <c r="M12" s="78">
        <v>20000</v>
      </c>
      <c r="N12" s="261" t="s">
        <v>94</v>
      </c>
      <c r="O12" s="290">
        <v>30000</v>
      </c>
      <c r="P12" s="288"/>
      <c r="Q12" s="40">
        <v>3484</v>
      </c>
      <c r="R12" s="65">
        <v>3702.4340000000002</v>
      </c>
      <c r="S12" s="40">
        <v>10684</v>
      </c>
      <c r="T12" s="65">
        <v>4339.9949999999999</v>
      </c>
      <c r="U12" s="40">
        <v>60885</v>
      </c>
      <c r="V12" s="65">
        <v>29510.672999999999</v>
      </c>
      <c r="W12" s="354"/>
      <c r="X12" s="356"/>
      <c r="Y12" s="357"/>
      <c r="Z12" s="346"/>
    </row>
    <row r="13" spans="1:26" x14ac:dyDescent="0.25">
      <c r="A13" s="78">
        <v>30000</v>
      </c>
      <c r="B13" s="261" t="s">
        <v>94</v>
      </c>
      <c r="C13" s="290">
        <v>40000</v>
      </c>
      <c r="D13" s="288"/>
      <c r="E13" s="40">
        <v>19836</v>
      </c>
      <c r="F13" s="40">
        <v>35426</v>
      </c>
      <c r="G13" s="40">
        <v>62343</v>
      </c>
      <c r="H13" s="40">
        <v>124064</v>
      </c>
      <c r="I13" s="83">
        <v>144287.94399999999</v>
      </c>
      <c r="J13" s="40">
        <v>57340</v>
      </c>
      <c r="K13" s="83">
        <v>107404.519</v>
      </c>
      <c r="M13" s="78">
        <v>30000</v>
      </c>
      <c r="N13" s="261" t="s">
        <v>94</v>
      </c>
      <c r="O13" s="290">
        <v>40000</v>
      </c>
      <c r="P13" s="288"/>
      <c r="Q13" s="40">
        <v>3341</v>
      </c>
      <c r="R13" s="65">
        <v>4869.1220000000003</v>
      </c>
      <c r="S13" s="40">
        <v>9914</v>
      </c>
      <c r="T13" s="65">
        <v>5287.3689999999997</v>
      </c>
      <c r="U13" s="40">
        <v>52357</v>
      </c>
      <c r="V13" s="65">
        <v>29598.920999999998</v>
      </c>
      <c r="W13" s="354"/>
      <c r="Y13" s="346"/>
    </row>
    <row r="14" spans="1:26" x14ac:dyDescent="0.25">
      <c r="A14" s="78">
        <v>40000</v>
      </c>
      <c r="B14" s="261" t="s">
        <v>94</v>
      </c>
      <c r="C14" s="290">
        <v>50000</v>
      </c>
      <c r="D14" s="288"/>
      <c r="E14" s="40">
        <v>15550</v>
      </c>
      <c r="F14" s="40">
        <v>27710</v>
      </c>
      <c r="G14" s="40">
        <v>49375</v>
      </c>
      <c r="H14" s="40">
        <v>100529</v>
      </c>
      <c r="I14" s="83">
        <v>116971.39200000001</v>
      </c>
      <c r="J14" s="40">
        <v>45790</v>
      </c>
      <c r="K14" s="83">
        <v>114503.886</v>
      </c>
      <c r="M14" s="78">
        <v>40000</v>
      </c>
      <c r="N14" s="261" t="s">
        <v>94</v>
      </c>
      <c r="O14" s="290">
        <v>50000</v>
      </c>
      <c r="P14" s="288"/>
      <c r="Q14" s="40">
        <v>3055</v>
      </c>
      <c r="R14" s="65">
        <v>5627.576</v>
      </c>
      <c r="S14" s="40">
        <v>8654</v>
      </c>
      <c r="T14" s="65">
        <v>5817.2079999999996</v>
      </c>
      <c r="U14" s="40">
        <v>40634</v>
      </c>
      <c r="V14" s="65">
        <v>27231.072</v>
      </c>
      <c r="W14" s="354"/>
      <c r="X14" s="112"/>
      <c r="Y14" s="346"/>
      <c r="Z14" s="346"/>
    </row>
    <row r="15" spans="1:26" x14ac:dyDescent="0.25">
      <c r="A15" s="78">
        <v>50000</v>
      </c>
      <c r="B15" s="261" t="s">
        <v>94</v>
      </c>
      <c r="C15" s="290">
        <v>75000</v>
      </c>
      <c r="D15" s="288"/>
      <c r="E15" s="40">
        <v>27411</v>
      </c>
      <c r="F15" s="40">
        <v>49971</v>
      </c>
      <c r="G15" s="40">
        <v>76431</v>
      </c>
      <c r="H15" s="40">
        <v>173696</v>
      </c>
      <c r="I15" s="83">
        <v>201769.18400000001</v>
      </c>
      <c r="J15" s="40">
        <v>71125</v>
      </c>
      <c r="K15" s="83">
        <v>247117.56</v>
      </c>
      <c r="M15" s="78">
        <v>50000</v>
      </c>
      <c r="N15" s="261" t="s">
        <v>94</v>
      </c>
      <c r="O15" s="290">
        <v>75000</v>
      </c>
      <c r="P15" s="288"/>
      <c r="Q15" s="40">
        <v>5831</v>
      </c>
      <c r="R15" s="65">
        <v>14648.228999999999</v>
      </c>
      <c r="S15" s="40">
        <v>16613</v>
      </c>
      <c r="T15" s="65">
        <v>13897.206</v>
      </c>
      <c r="U15" s="40">
        <v>59540</v>
      </c>
      <c r="V15" s="65">
        <v>52579.260999999999</v>
      </c>
      <c r="W15" s="354"/>
      <c r="Y15" s="332"/>
      <c r="Z15" s="346"/>
    </row>
    <row r="16" spans="1:26" x14ac:dyDescent="0.25">
      <c r="A16" s="78">
        <v>75000</v>
      </c>
      <c r="B16" s="261" t="s">
        <v>94</v>
      </c>
      <c r="C16" s="290">
        <v>100000</v>
      </c>
      <c r="D16" s="288"/>
      <c r="E16" s="40">
        <v>21383</v>
      </c>
      <c r="F16" s="40">
        <v>39856</v>
      </c>
      <c r="G16" s="40">
        <v>47814</v>
      </c>
      <c r="H16" s="40">
        <v>125530</v>
      </c>
      <c r="I16" s="83">
        <v>145087.008</v>
      </c>
      <c r="J16" s="40">
        <v>45083</v>
      </c>
      <c r="K16" s="83">
        <v>223986.853</v>
      </c>
      <c r="M16" s="78">
        <v>75000</v>
      </c>
      <c r="N16" s="261" t="s">
        <v>94</v>
      </c>
      <c r="O16" s="290">
        <v>100000</v>
      </c>
      <c r="P16" s="288"/>
      <c r="Q16" s="40">
        <v>4241</v>
      </c>
      <c r="R16" s="65">
        <v>14390</v>
      </c>
      <c r="S16" s="40">
        <v>11155</v>
      </c>
      <c r="T16" s="65">
        <v>12438.656000000001</v>
      </c>
      <c r="U16" s="40">
        <v>36520</v>
      </c>
      <c r="V16" s="65">
        <v>44628.760999999999</v>
      </c>
      <c r="W16" s="354"/>
      <c r="Y16" s="332"/>
      <c r="Z16" s="346"/>
    </row>
    <row r="17" spans="1:26" x14ac:dyDescent="0.25">
      <c r="A17" s="78">
        <v>100000</v>
      </c>
      <c r="B17" s="261" t="s">
        <v>94</v>
      </c>
      <c r="C17" s="290">
        <v>150000</v>
      </c>
      <c r="D17" s="288"/>
      <c r="E17" s="40">
        <v>25494</v>
      </c>
      <c r="F17" s="40">
        <v>47731</v>
      </c>
      <c r="G17" s="40">
        <v>48591</v>
      </c>
      <c r="H17" s="40">
        <v>141936</v>
      </c>
      <c r="I17" s="83">
        <v>162699.674</v>
      </c>
      <c r="J17" s="40">
        <v>45920</v>
      </c>
      <c r="K17" s="83">
        <v>320734.70500000002</v>
      </c>
      <c r="M17" s="78">
        <v>100000</v>
      </c>
      <c r="N17" s="261" t="s">
        <v>94</v>
      </c>
      <c r="O17" s="290">
        <v>150000</v>
      </c>
      <c r="P17" s="288"/>
      <c r="Q17" s="40">
        <v>5775</v>
      </c>
      <c r="R17" s="65">
        <v>25416.577000000001</v>
      </c>
      <c r="S17" s="40">
        <v>12548</v>
      </c>
      <c r="T17" s="65">
        <v>19478.471000000001</v>
      </c>
      <c r="U17" s="40">
        <v>35930</v>
      </c>
      <c r="V17" s="65">
        <v>56329.114999999998</v>
      </c>
      <c r="W17" s="354"/>
      <c r="X17" s="112"/>
      <c r="Y17" s="346"/>
      <c r="Z17" s="346"/>
    </row>
    <row r="18" spans="1:26" x14ac:dyDescent="0.25">
      <c r="A18" s="78">
        <v>150000</v>
      </c>
      <c r="B18" s="261" t="s">
        <v>94</v>
      </c>
      <c r="C18" s="290">
        <v>200000</v>
      </c>
      <c r="D18" s="288"/>
      <c r="E18" s="40">
        <v>10147</v>
      </c>
      <c r="F18" s="40">
        <v>18788</v>
      </c>
      <c r="G18" s="40">
        <v>18134</v>
      </c>
      <c r="H18" s="40">
        <v>55983</v>
      </c>
      <c r="I18" s="83">
        <v>61304.41</v>
      </c>
      <c r="J18" s="40">
        <v>16834</v>
      </c>
      <c r="K18" s="83">
        <v>165654.101</v>
      </c>
      <c r="M18" s="78">
        <v>150000</v>
      </c>
      <c r="N18" s="261" t="s">
        <v>94</v>
      </c>
      <c r="O18" s="290">
        <v>200000</v>
      </c>
      <c r="P18" s="288"/>
      <c r="Q18" s="40">
        <v>3511</v>
      </c>
      <c r="R18" s="65">
        <v>23356.959999999999</v>
      </c>
      <c r="S18" s="40">
        <v>5038</v>
      </c>
      <c r="T18" s="65">
        <v>13560.833000000001</v>
      </c>
      <c r="U18" s="40">
        <v>13036</v>
      </c>
      <c r="V18" s="65">
        <v>28290.334999999999</v>
      </c>
      <c r="W18" s="354"/>
      <c r="X18" s="355"/>
      <c r="Y18" s="346"/>
      <c r="Z18" s="346"/>
    </row>
    <row r="19" spans="1:26" x14ac:dyDescent="0.25">
      <c r="A19" s="78">
        <v>200000</v>
      </c>
      <c r="B19" s="261" t="s">
        <v>94</v>
      </c>
      <c r="C19" s="290">
        <v>300000</v>
      </c>
      <c r="D19" s="288"/>
      <c r="E19" s="40">
        <v>5423</v>
      </c>
      <c r="F19" s="40">
        <v>9847</v>
      </c>
      <c r="G19" s="40">
        <v>10448</v>
      </c>
      <c r="H19" s="40">
        <v>31924</v>
      </c>
      <c r="I19" s="83">
        <v>18270.308000000001</v>
      </c>
      <c r="J19" s="40">
        <v>9167</v>
      </c>
      <c r="K19" s="83">
        <v>118994.882</v>
      </c>
      <c r="M19" s="78">
        <v>200000</v>
      </c>
      <c r="N19" s="261" t="s">
        <v>94</v>
      </c>
      <c r="O19" s="290">
        <v>300000</v>
      </c>
      <c r="P19" s="288"/>
      <c r="Q19" s="40">
        <v>3811</v>
      </c>
      <c r="R19" s="65">
        <v>37258.5</v>
      </c>
      <c r="S19" s="40">
        <v>5014</v>
      </c>
      <c r="T19" s="65">
        <v>20474.701000000001</v>
      </c>
      <c r="U19" s="40">
        <v>5357</v>
      </c>
      <c r="V19" s="65">
        <v>17276.052</v>
      </c>
      <c r="W19" s="354"/>
      <c r="X19" s="355"/>
      <c r="Y19" s="346"/>
      <c r="Z19" s="346"/>
    </row>
    <row r="20" spans="1:26" x14ac:dyDescent="0.25">
      <c r="A20" s="78">
        <v>300000</v>
      </c>
      <c r="B20" s="261" t="s">
        <v>95</v>
      </c>
      <c r="C20" s="296" t="s">
        <v>96</v>
      </c>
      <c r="D20" s="288"/>
      <c r="E20" s="40">
        <v>3501</v>
      </c>
      <c r="F20" s="40">
        <v>6508</v>
      </c>
      <c r="G20" s="40">
        <v>7765</v>
      </c>
      <c r="H20" s="40">
        <v>23678</v>
      </c>
      <c r="I20" s="83">
        <v>10.294</v>
      </c>
      <c r="J20" s="40">
        <v>6229</v>
      </c>
      <c r="K20" s="83">
        <v>160160.364</v>
      </c>
      <c r="M20" s="78">
        <v>300000</v>
      </c>
      <c r="N20" s="261" t="s">
        <v>95</v>
      </c>
      <c r="O20" s="296" t="s">
        <v>96</v>
      </c>
      <c r="P20" s="288"/>
      <c r="Q20" s="40">
        <v>4934</v>
      </c>
      <c r="R20" s="65">
        <v>343032.54100000003</v>
      </c>
      <c r="S20" s="40">
        <v>3628</v>
      </c>
      <c r="T20" s="65">
        <v>53030.199000000001</v>
      </c>
      <c r="U20" s="40">
        <v>4047</v>
      </c>
      <c r="V20" s="65">
        <v>91237.645999999993</v>
      </c>
      <c r="W20" s="354"/>
      <c r="X20" s="355"/>
      <c r="Y20" s="346"/>
      <c r="Z20" s="346"/>
    </row>
    <row r="21" spans="1:26" x14ac:dyDescent="0.25">
      <c r="A21" s="614" t="s">
        <v>99</v>
      </c>
      <c r="B21" s="614"/>
      <c r="C21" s="614"/>
      <c r="D21" s="614"/>
      <c r="E21" s="40">
        <v>174811</v>
      </c>
      <c r="F21" s="40">
        <v>314850</v>
      </c>
      <c r="G21" s="40">
        <v>493370</v>
      </c>
      <c r="H21" s="40">
        <v>1090876</v>
      </c>
      <c r="I21" s="83">
        <v>1213268.8459999999</v>
      </c>
      <c r="J21" s="40">
        <v>460714</v>
      </c>
      <c r="K21" s="83">
        <v>1586519.8689999999</v>
      </c>
      <c r="M21" s="614" t="s">
        <v>99</v>
      </c>
      <c r="N21" s="614"/>
      <c r="O21" s="614"/>
      <c r="P21" s="614"/>
      <c r="Q21" s="40">
        <v>41500</v>
      </c>
      <c r="R21" s="65">
        <v>474445.42700000003</v>
      </c>
      <c r="S21" s="40">
        <v>100054</v>
      </c>
      <c r="T21" s="65">
        <v>151128.30099999998</v>
      </c>
      <c r="U21" s="40">
        <v>416198</v>
      </c>
      <c r="V21" s="65">
        <v>411270.20600000006</v>
      </c>
      <c r="W21" s="354"/>
      <c r="X21" s="355"/>
      <c r="Y21" s="346"/>
      <c r="Z21" s="346"/>
    </row>
    <row r="22" spans="1:26" ht="7.5" customHeight="1" x14ac:dyDescent="0.25">
      <c r="A22" s="478"/>
      <c r="B22" s="478"/>
      <c r="C22" s="478"/>
      <c r="D22" s="478"/>
      <c r="E22" s="40"/>
      <c r="F22" s="40"/>
      <c r="G22" s="40"/>
      <c r="H22" s="40"/>
      <c r="I22" s="83"/>
      <c r="J22" s="40"/>
      <c r="K22" s="83"/>
      <c r="M22" s="478"/>
      <c r="N22" s="478"/>
      <c r="O22" s="478"/>
      <c r="P22" s="478"/>
      <c r="Q22" s="40"/>
      <c r="R22" s="65"/>
      <c r="S22" s="40"/>
      <c r="T22" s="65"/>
      <c r="U22" s="40"/>
      <c r="V22" s="65"/>
      <c r="W22" s="354"/>
      <c r="X22" s="355"/>
      <c r="Y22" s="346"/>
      <c r="Z22" s="346"/>
    </row>
    <row r="23" spans="1:26" x14ac:dyDescent="0.25">
      <c r="A23" s="578" t="s">
        <v>198</v>
      </c>
      <c r="B23" s="578"/>
      <c r="C23" s="578"/>
      <c r="D23" s="578"/>
      <c r="E23" s="40"/>
      <c r="F23" s="40"/>
      <c r="G23" s="40"/>
      <c r="H23" s="40"/>
      <c r="I23" s="83"/>
      <c r="J23" s="40"/>
      <c r="K23" s="83"/>
      <c r="M23" s="578" t="s">
        <v>198</v>
      </c>
      <c r="N23" s="578"/>
      <c r="O23" s="578"/>
      <c r="P23" s="578"/>
      <c r="Q23" s="40"/>
      <c r="R23" s="65"/>
      <c r="S23" s="40"/>
      <c r="T23" s="65"/>
      <c r="U23" s="40"/>
      <c r="V23" s="65"/>
      <c r="W23" s="354"/>
      <c r="X23" s="355"/>
      <c r="Y23" s="346"/>
      <c r="Z23" s="346"/>
    </row>
    <row r="24" spans="1:26" x14ac:dyDescent="0.25">
      <c r="A24" s="3"/>
      <c r="B24" s="262" t="s">
        <v>68</v>
      </c>
      <c r="C24" s="288"/>
      <c r="D24" s="288"/>
      <c r="E24" s="40">
        <v>1358</v>
      </c>
      <c r="F24" s="40">
        <v>2090</v>
      </c>
      <c r="G24" s="40">
        <v>12753</v>
      </c>
      <c r="H24" s="40">
        <v>30446</v>
      </c>
      <c r="I24" s="358">
        <v>36115.839999999997</v>
      </c>
      <c r="J24" s="40">
        <v>2093</v>
      </c>
      <c r="K24" s="83">
        <v>2557.8449999999998</v>
      </c>
      <c r="M24" s="3"/>
      <c r="N24" s="262" t="s">
        <v>68</v>
      </c>
      <c r="O24" s="288"/>
      <c r="P24" s="288"/>
      <c r="Q24" s="40">
        <v>633</v>
      </c>
      <c r="R24" s="65">
        <v>2119.7420000000002</v>
      </c>
      <c r="S24" s="53" t="s">
        <v>319</v>
      </c>
      <c r="T24" s="83" t="s">
        <v>319</v>
      </c>
      <c r="U24" s="40">
        <v>10337</v>
      </c>
      <c r="V24" s="65">
        <v>8457.7350000000006</v>
      </c>
      <c r="W24" s="354"/>
      <c r="X24" s="355"/>
      <c r="Y24" s="346"/>
      <c r="Z24" s="346"/>
    </row>
    <row r="25" spans="1:26" x14ac:dyDescent="0.25">
      <c r="A25" s="78">
        <v>0</v>
      </c>
      <c r="B25" s="262" t="s">
        <v>94</v>
      </c>
      <c r="C25" s="302">
        <v>5000</v>
      </c>
      <c r="D25" s="288"/>
      <c r="E25" s="40">
        <v>5962</v>
      </c>
      <c r="F25" s="40">
        <v>9153</v>
      </c>
      <c r="G25" s="40">
        <v>64459</v>
      </c>
      <c r="H25" s="40">
        <v>143043</v>
      </c>
      <c r="I25" s="358">
        <v>168948.304</v>
      </c>
      <c r="J25" s="40">
        <v>15782</v>
      </c>
      <c r="K25" s="83">
        <v>1720.404</v>
      </c>
      <c r="M25" s="78">
        <v>0</v>
      </c>
      <c r="N25" s="262" t="s">
        <v>94</v>
      </c>
      <c r="O25" s="302">
        <v>5000</v>
      </c>
      <c r="P25" s="288"/>
      <c r="Q25" s="40">
        <v>813</v>
      </c>
      <c r="R25" s="65">
        <v>684.149</v>
      </c>
      <c r="S25" s="40">
        <v>31</v>
      </c>
      <c r="T25" s="65">
        <v>0.88400000000000001</v>
      </c>
      <c r="U25" s="40">
        <v>60117</v>
      </c>
      <c r="V25" s="65">
        <v>9751.1149999999998</v>
      </c>
      <c r="W25" s="354"/>
      <c r="X25" s="355"/>
      <c r="Y25" s="346"/>
      <c r="Z25" s="346"/>
    </row>
    <row r="26" spans="1:26" x14ac:dyDescent="0.25">
      <c r="A26" s="78">
        <v>5000</v>
      </c>
      <c r="B26" s="262" t="s">
        <v>94</v>
      </c>
      <c r="C26" s="302">
        <v>10000</v>
      </c>
      <c r="D26" s="288"/>
      <c r="E26" s="40">
        <v>2310</v>
      </c>
      <c r="F26" s="40">
        <v>4663</v>
      </c>
      <c r="G26" s="40">
        <v>11045</v>
      </c>
      <c r="H26" s="40">
        <v>33551</v>
      </c>
      <c r="I26" s="358">
        <v>40407.663999999997</v>
      </c>
      <c r="J26" s="40">
        <v>3544</v>
      </c>
      <c r="K26" s="83">
        <v>1090.6579999999999</v>
      </c>
      <c r="M26" s="78">
        <v>5000</v>
      </c>
      <c r="N26" s="262" t="s">
        <v>94</v>
      </c>
      <c r="O26" s="302">
        <v>10000</v>
      </c>
      <c r="P26" s="288"/>
      <c r="Q26" s="40">
        <v>504</v>
      </c>
      <c r="R26" s="65">
        <v>543.14599999999996</v>
      </c>
      <c r="S26" s="53" t="s">
        <v>319</v>
      </c>
      <c r="T26" s="83" t="s">
        <v>319</v>
      </c>
      <c r="U26" s="40">
        <v>8454</v>
      </c>
      <c r="V26" s="65">
        <v>3461.578</v>
      </c>
      <c r="W26" s="354"/>
      <c r="X26" s="355"/>
      <c r="Y26" s="346"/>
      <c r="Z26" s="346"/>
    </row>
    <row r="27" spans="1:26" x14ac:dyDescent="0.25">
      <c r="A27" s="78">
        <v>10000</v>
      </c>
      <c r="B27" s="262" t="s">
        <v>95</v>
      </c>
      <c r="C27" s="296" t="s">
        <v>96</v>
      </c>
      <c r="D27" s="288"/>
      <c r="E27" s="40">
        <v>1917</v>
      </c>
      <c r="F27" s="40">
        <v>3593</v>
      </c>
      <c r="G27" s="40">
        <v>11497</v>
      </c>
      <c r="H27" s="40">
        <v>35427</v>
      </c>
      <c r="I27" s="358">
        <v>43616.163</v>
      </c>
      <c r="J27" s="40">
        <v>4212</v>
      </c>
      <c r="K27" s="83">
        <v>4552.567</v>
      </c>
      <c r="M27" s="78">
        <v>10000</v>
      </c>
      <c r="N27" s="262" t="s">
        <v>95</v>
      </c>
      <c r="O27" s="296" t="s">
        <v>96</v>
      </c>
      <c r="P27" s="288"/>
      <c r="Q27" s="40">
        <v>1365</v>
      </c>
      <c r="R27" s="65">
        <v>3556.3029999999999</v>
      </c>
      <c r="S27" s="53" t="s">
        <v>319</v>
      </c>
      <c r="T27" s="83" t="s">
        <v>319</v>
      </c>
      <c r="U27" s="40">
        <v>8115</v>
      </c>
      <c r="V27" s="65">
        <v>9831.5030000000006</v>
      </c>
      <c r="W27" s="354"/>
      <c r="X27" s="355"/>
      <c r="Y27" s="346"/>
      <c r="Z27" s="346"/>
    </row>
    <row r="28" spans="1:26" x14ac:dyDescent="0.25">
      <c r="A28" s="617" t="s">
        <v>206</v>
      </c>
      <c r="B28" s="617"/>
      <c r="C28" s="617"/>
      <c r="D28" s="617"/>
      <c r="E28" s="40">
        <v>11547</v>
      </c>
      <c r="F28" s="40">
        <v>19499</v>
      </c>
      <c r="G28" s="40">
        <v>99754</v>
      </c>
      <c r="H28" s="40">
        <v>242467</v>
      </c>
      <c r="I28" s="83">
        <v>289087.97100000002</v>
      </c>
      <c r="J28" s="40">
        <v>25631</v>
      </c>
      <c r="K28" s="83">
        <v>9921.4739999999983</v>
      </c>
      <c r="M28" s="617" t="s">
        <v>206</v>
      </c>
      <c r="N28" s="617"/>
      <c r="O28" s="617"/>
      <c r="P28" s="617"/>
      <c r="Q28" s="40">
        <v>3315</v>
      </c>
      <c r="R28" s="65">
        <v>6903.34</v>
      </c>
      <c r="S28" s="40">
        <v>43</v>
      </c>
      <c r="T28" s="65">
        <v>3.2770000000000001</v>
      </c>
      <c r="U28" s="40">
        <v>87023</v>
      </c>
      <c r="V28" s="65">
        <v>31501.931</v>
      </c>
      <c r="W28" s="354"/>
      <c r="X28" s="355"/>
      <c r="Y28" s="346"/>
      <c r="Z28" s="346"/>
    </row>
    <row r="29" spans="1:26" ht="7.5" customHeight="1" x14ac:dyDescent="0.25">
      <c r="A29" s="478"/>
      <c r="B29" s="478"/>
      <c r="C29" s="478"/>
      <c r="D29" s="478"/>
      <c r="E29" s="40"/>
      <c r="F29" s="40"/>
      <c r="G29" s="40"/>
      <c r="H29" s="40"/>
      <c r="I29" s="83"/>
      <c r="J29" s="40"/>
      <c r="K29" s="83"/>
      <c r="M29" s="478"/>
      <c r="N29" s="478"/>
      <c r="O29" s="478"/>
      <c r="P29" s="478"/>
      <c r="Q29" s="40"/>
      <c r="R29" s="65"/>
      <c r="S29" s="40"/>
      <c r="T29" s="65"/>
      <c r="U29" s="40"/>
      <c r="V29" s="65"/>
      <c r="W29" s="354"/>
      <c r="X29" s="355"/>
      <c r="Y29" s="346"/>
      <c r="Z29" s="346"/>
    </row>
    <row r="30" spans="1:26" x14ac:dyDescent="0.25">
      <c r="A30" s="619" t="s">
        <v>200</v>
      </c>
      <c r="B30" s="619"/>
      <c r="C30" s="619"/>
      <c r="D30" s="619"/>
      <c r="E30" s="303">
        <v>186358</v>
      </c>
      <c r="F30" s="303">
        <v>334349</v>
      </c>
      <c r="G30" s="303">
        <v>593124</v>
      </c>
      <c r="H30" s="303">
        <v>1333343</v>
      </c>
      <c r="I30" s="83">
        <v>1502356.8169999998</v>
      </c>
      <c r="J30" s="303">
        <v>486345</v>
      </c>
      <c r="K30" s="83">
        <v>1596441.3429999999</v>
      </c>
      <c r="M30" s="619" t="s">
        <v>200</v>
      </c>
      <c r="N30" s="619"/>
      <c r="O30" s="619"/>
      <c r="P30" s="619"/>
      <c r="Q30" s="303">
        <v>44815</v>
      </c>
      <c r="R30" s="333">
        <v>481348.76700000005</v>
      </c>
      <c r="S30" s="303">
        <v>100097</v>
      </c>
      <c r="T30" s="333">
        <v>151131.57799999998</v>
      </c>
      <c r="U30" s="303">
        <v>503221</v>
      </c>
      <c r="V30" s="333">
        <v>442772.13700000005</v>
      </c>
      <c r="W30" s="359"/>
      <c r="X30" s="360"/>
      <c r="Y30" s="346"/>
      <c r="Z30" s="346"/>
    </row>
    <row r="31" spans="1:26" x14ac:dyDescent="0.25">
      <c r="A31" s="621" t="s">
        <v>207</v>
      </c>
      <c r="B31" s="621"/>
      <c r="C31" s="621"/>
      <c r="D31" s="621"/>
      <c r="E31" s="303">
        <v>24347</v>
      </c>
      <c r="F31" s="303">
        <v>44736</v>
      </c>
      <c r="G31" s="303">
        <v>87261</v>
      </c>
      <c r="H31" s="303">
        <v>199793</v>
      </c>
      <c r="I31" s="83">
        <v>52997.779000000002</v>
      </c>
      <c r="J31" s="303">
        <v>44178</v>
      </c>
      <c r="K31" s="83">
        <v>73954.804999999993</v>
      </c>
      <c r="M31" s="621" t="s">
        <v>207</v>
      </c>
      <c r="N31" s="621"/>
      <c r="O31" s="621"/>
      <c r="P31" s="621"/>
      <c r="Q31" s="303">
        <v>10360</v>
      </c>
      <c r="R31" s="333">
        <v>122508.139</v>
      </c>
      <c r="S31" s="303">
        <v>15053</v>
      </c>
      <c r="T31" s="333">
        <v>20290.786</v>
      </c>
      <c r="U31" s="303">
        <v>50597</v>
      </c>
      <c r="V31" s="333">
        <v>93926.724000000002</v>
      </c>
      <c r="W31" s="359"/>
      <c r="X31" s="360"/>
      <c r="Y31" s="346"/>
      <c r="Z31" s="346"/>
    </row>
    <row r="32" spans="1:26" x14ac:dyDescent="0.25">
      <c r="A32" s="610" t="s">
        <v>102</v>
      </c>
      <c r="B32" s="610"/>
      <c r="C32" s="610"/>
      <c r="D32" s="610"/>
      <c r="E32" s="307">
        <v>210705</v>
      </c>
      <c r="F32" s="307">
        <v>379085</v>
      </c>
      <c r="G32" s="307">
        <v>680385</v>
      </c>
      <c r="H32" s="307">
        <v>1533136</v>
      </c>
      <c r="I32" s="361">
        <v>1555354.5959999999</v>
      </c>
      <c r="J32" s="307">
        <v>530523</v>
      </c>
      <c r="K32" s="361">
        <v>1670396.1479999998</v>
      </c>
      <c r="M32" s="610" t="s">
        <v>102</v>
      </c>
      <c r="N32" s="610"/>
      <c r="O32" s="610"/>
      <c r="P32" s="610"/>
      <c r="Q32" s="307">
        <v>55175</v>
      </c>
      <c r="R32" s="338">
        <v>603856.90600000008</v>
      </c>
      <c r="S32" s="307">
        <v>115150</v>
      </c>
      <c r="T32" s="338">
        <v>171422.36399999997</v>
      </c>
      <c r="U32" s="307">
        <v>553818</v>
      </c>
      <c r="V32" s="338">
        <v>536698.86100000003</v>
      </c>
      <c r="W32" s="359"/>
      <c r="X32" s="360"/>
      <c r="Y32" s="346"/>
      <c r="Z32" s="346"/>
    </row>
    <row r="33" spans="1:26" ht="12.75" customHeight="1" x14ac:dyDescent="0.25">
      <c r="A33" s="362" t="s">
        <v>62</v>
      </c>
      <c r="C33" s="363"/>
      <c r="D33" s="363"/>
      <c r="E33" s="362"/>
      <c r="F33" s="362"/>
      <c r="G33" s="362"/>
      <c r="H33" s="362"/>
      <c r="I33" s="362"/>
      <c r="J33" s="362"/>
      <c r="K33" s="362"/>
      <c r="M33" s="364" t="s">
        <v>62</v>
      </c>
      <c r="P33" s="364"/>
      <c r="Q33" s="365"/>
      <c r="R33" s="365"/>
      <c r="S33" s="365"/>
      <c r="T33" s="365"/>
      <c r="U33" s="365"/>
      <c r="V33" s="365"/>
      <c r="W33" s="346"/>
      <c r="X33" s="346"/>
      <c r="Y33" s="346"/>
      <c r="Z33" s="346"/>
    </row>
    <row r="34" spans="1:26" ht="12.75" customHeight="1" x14ac:dyDescent="0.25">
      <c r="B34" s="366"/>
      <c r="C34" s="366"/>
      <c r="D34" s="366"/>
      <c r="E34" s="366"/>
      <c r="F34" s="366"/>
      <c r="G34" s="366"/>
      <c r="H34" s="366"/>
      <c r="I34" s="366"/>
      <c r="J34" s="366"/>
      <c r="K34" s="366"/>
      <c r="M34" s="367" t="s">
        <v>241</v>
      </c>
      <c r="P34" s="367"/>
      <c r="Q34" s="365"/>
      <c r="R34" s="365"/>
      <c r="S34" s="365"/>
      <c r="T34" s="365"/>
      <c r="U34" s="365"/>
      <c r="V34" s="365"/>
      <c r="W34" s="346"/>
      <c r="X34" s="346"/>
      <c r="Y34" s="346"/>
      <c r="Z34" s="346"/>
    </row>
    <row r="35" spans="1:26" ht="12.75" customHeight="1" x14ac:dyDescent="0.25">
      <c r="B35" s="366"/>
      <c r="C35" s="366"/>
      <c r="D35" s="366"/>
      <c r="E35" s="366"/>
      <c r="F35" s="366"/>
      <c r="G35" s="366"/>
      <c r="H35" s="366"/>
      <c r="I35" s="366"/>
      <c r="J35" s="366"/>
      <c r="K35" s="366"/>
      <c r="M35" s="367" t="s">
        <v>242</v>
      </c>
      <c r="P35" s="367"/>
      <c r="Q35" s="365"/>
      <c r="R35" s="365"/>
      <c r="S35" s="365"/>
      <c r="T35" s="365"/>
      <c r="U35" s="365"/>
      <c r="V35" s="365"/>
    </row>
    <row r="36" spans="1:26" ht="12.75" customHeight="1" x14ac:dyDescent="0.25">
      <c r="B36" s="366"/>
      <c r="C36" s="366"/>
      <c r="D36" s="366"/>
      <c r="E36" s="366"/>
      <c r="F36" s="366"/>
      <c r="G36" s="366"/>
      <c r="H36" s="366"/>
      <c r="I36" s="366"/>
      <c r="J36" s="366"/>
      <c r="K36" s="366"/>
      <c r="M36" s="640" t="s">
        <v>243</v>
      </c>
      <c r="N36" s="640"/>
      <c r="O36" s="640"/>
      <c r="P36" s="640"/>
      <c r="Q36" s="640"/>
      <c r="R36" s="640"/>
      <c r="S36" s="640"/>
      <c r="T36" s="640"/>
      <c r="U36" s="640"/>
      <c r="V36" s="640"/>
    </row>
    <row r="37" spans="1:26" ht="12.75" customHeight="1" x14ac:dyDescent="0.25">
      <c r="B37" s="366"/>
      <c r="C37" s="366"/>
      <c r="D37" s="366"/>
      <c r="E37" s="366"/>
      <c r="F37" s="366"/>
      <c r="G37" s="366"/>
      <c r="H37" s="366"/>
      <c r="I37" s="366"/>
      <c r="J37" s="366"/>
      <c r="K37" s="366"/>
      <c r="M37" s="640"/>
      <c r="N37" s="640"/>
      <c r="O37" s="640"/>
      <c r="P37" s="640"/>
      <c r="Q37" s="640"/>
      <c r="R37" s="640"/>
      <c r="S37" s="640"/>
      <c r="T37" s="640"/>
      <c r="U37" s="640"/>
      <c r="V37" s="640"/>
    </row>
    <row r="38" spans="1:26" x14ac:dyDescent="0.25">
      <c r="M38" s="341" t="s">
        <v>320</v>
      </c>
      <c r="N38" s="341"/>
      <c r="O38" s="341"/>
      <c r="P38" s="341"/>
      <c r="Q38" s="341"/>
      <c r="R38" s="341"/>
      <c r="S38" s="341"/>
      <c r="T38" s="341"/>
      <c r="U38" s="341"/>
    </row>
    <row r="39" spans="1:26" x14ac:dyDescent="0.25">
      <c r="A39" s="641"/>
      <c r="B39" s="641"/>
      <c r="C39" s="641"/>
      <c r="D39" s="641"/>
      <c r="E39" s="368"/>
      <c r="F39" s="368"/>
      <c r="G39" s="368"/>
      <c r="H39" s="368"/>
      <c r="I39" s="368"/>
      <c r="J39" s="368"/>
      <c r="K39" s="368"/>
      <c r="M39" s="641"/>
      <c r="N39" s="641"/>
      <c r="O39" s="641"/>
      <c r="P39" s="641"/>
    </row>
  </sheetData>
  <mergeCells count="35">
    <mergeCell ref="A32:D32"/>
    <mergeCell ref="M32:P32"/>
    <mergeCell ref="M36:V37"/>
    <mergeCell ref="A39:D39"/>
    <mergeCell ref="M39:P39"/>
    <mergeCell ref="A29:D29"/>
    <mergeCell ref="M29:P29"/>
    <mergeCell ref="A30:D30"/>
    <mergeCell ref="M30:P30"/>
    <mergeCell ref="A31:D31"/>
    <mergeCell ref="M31:P31"/>
    <mergeCell ref="A22:D22"/>
    <mergeCell ref="M22:P22"/>
    <mergeCell ref="A23:D23"/>
    <mergeCell ref="M23:P23"/>
    <mergeCell ref="A28:D28"/>
    <mergeCell ref="M28:P28"/>
    <mergeCell ref="S6:T6"/>
    <mergeCell ref="U6:V6"/>
    <mergeCell ref="A8:D8"/>
    <mergeCell ref="M8:P8"/>
    <mergeCell ref="A21:D21"/>
    <mergeCell ref="M21:P21"/>
    <mergeCell ref="A6:D7"/>
    <mergeCell ref="E6:F6"/>
    <mergeCell ref="G6:I6"/>
    <mergeCell ref="J6:K6"/>
    <mergeCell ref="M6:P7"/>
    <mergeCell ref="Q6:R6"/>
    <mergeCell ref="A1:K1"/>
    <mergeCell ref="M1:V1"/>
    <mergeCell ref="A2:K3"/>
    <mergeCell ref="M2:V3"/>
    <mergeCell ref="A4:K4"/>
    <mergeCell ref="M4:V4"/>
  </mergeCells>
  <pageMargins left="0.7" right="0.7" top="0.75" bottom="0.75" header="0.3" footer="0.3"/>
  <legacy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L41"/>
  <sheetViews>
    <sheetView workbookViewId="0">
      <selection activeCell="Q30" sqref="Q30"/>
    </sheetView>
  </sheetViews>
  <sheetFormatPr defaultRowHeight="15" x14ac:dyDescent="0.25"/>
  <cols>
    <col min="1" max="1" width="11" style="256" customWidth="1"/>
    <col min="2" max="2" width="7" style="256" customWidth="1"/>
    <col min="3" max="3" width="9.5703125" style="256" customWidth="1"/>
    <col min="4" max="4" width="3.28515625" style="256" customWidth="1"/>
    <col min="5" max="5" width="13.7109375" style="256" customWidth="1"/>
    <col min="6" max="6" width="10.28515625" style="256" customWidth="1"/>
    <col min="7" max="7" width="13.7109375" style="256" customWidth="1"/>
    <col min="8" max="12" width="10.28515625" style="256" customWidth="1"/>
    <col min="13" max="256" width="9.140625" style="256"/>
    <col min="257" max="257" width="11" style="256" customWidth="1"/>
    <col min="258" max="258" width="7" style="256" customWidth="1"/>
    <col min="259" max="259" width="9.5703125" style="256" customWidth="1"/>
    <col min="260" max="260" width="3.28515625" style="256" customWidth="1"/>
    <col min="261" max="261" width="13.7109375" style="256" customWidth="1"/>
    <col min="262" max="262" width="10.28515625" style="256" customWidth="1"/>
    <col min="263" max="263" width="13.7109375" style="256" customWidth="1"/>
    <col min="264" max="268" width="10.28515625" style="256" customWidth="1"/>
    <col min="269" max="512" width="9.140625" style="256"/>
    <col min="513" max="513" width="11" style="256" customWidth="1"/>
    <col min="514" max="514" width="7" style="256" customWidth="1"/>
    <col min="515" max="515" width="9.5703125" style="256" customWidth="1"/>
    <col min="516" max="516" width="3.28515625" style="256" customWidth="1"/>
    <col min="517" max="517" width="13.7109375" style="256" customWidth="1"/>
    <col min="518" max="518" width="10.28515625" style="256" customWidth="1"/>
    <col min="519" max="519" width="13.7109375" style="256" customWidth="1"/>
    <col min="520" max="524" width="10.28515625" style="256" customWidth="1"/>
    <col min="525" max="768" width="9.140625" style="256"/>
    <col min="769" max="769" width="11" style="256" customWidth="1"/>
    <col min="770" max="770" width="7" style="256" customWidth="1"/>
    <col min="771" max="771" width="9.5703125" style="256" customWidth="1"/>
    <col min="772" max="772" width="3.28515625" style="256" customWidth="1"/>
    <col min="773" max="773" width="13.7109375" style="256" customWidth="1"/>
    <col min="774" max="774" width="10.28515625" style="256" customWidth="1"/>
    <col min="775" max="775" width="13.7109375" style="256" customWidth="1"/>
    <col min="776" max="780" width="10.28515625" style="256" customWidth="1"/>
    <col min="781" max="1024" width="9.140625" style="256"/>
    <col min="1025" max="1025" width="11" style="256" customWidth="1"/>
    <col min="1026" max="1026" width="7" style="256" customWidth="1"/>
    <col min="1027" max="1027" width="9.5703125" style="256" customWidth="1"/>
    <col min="1028" max="1028" width="3.28515625" style="256" customWidth="1"/>
    <col min="1029" max="1029" width="13.7109375" style="256" customWidth="1"/>
    <col min="1030" max="1030" width="10.28515625" style="256" customWidth="1"/>
    <col min="1031" max="1031" width="13.7109375" style="256" customWidth="1"/>
    <col min="1032" max="1036" width="10.28515625" style="256" customWidth="1"/>
    <col min="1037" max="1280" width="9.140625" style="256"/>
    <col min="1281" max="1281" width="11" style="256" customWidth="1"/>
    <col min="1282" max="1282" width="7" style="256" customWidth="1"/>
    <col min="1283" max="1283" width="9.5703125" style="256" customWidth="1"/>
    <col min="1284" max="1284" width="3.28515625" style="256" customWidth="1"/>
    <col min="1285" max="1285" width="13.7109375" style="256" customWidth="1"/>
    <col min="1286" max="1286" width="10.28515625" style="256" customWidth="1"/>
    <col min="1287" max="1287" width="13.7109375" style="256" customWidth="1"/>
    <col min="1288" max="1292" width="10.28515625" style="256" customWidth="1"/>
    <col min="1293" max="1536" width="9.140625" style="256"/>
    <col min="1537" max="1537" width="11" style="256" customWidth="1"/>
    <col min="1538" max="1538" width="7" style="256" customWidth="1"/>
    <col min="1539" max="1539" width="9.5703125" style="256" customWidth="1"/>
    <col min="1540" max="1540" width="3.28515625" style="256" customWidth="1"/>
    <col min="1541" max="1541" width="13.7109375" style="256" customWidth="1"/>
    <col min="1542" max="1542" width="10.28515625" style="256" customWidth="1"/>
    <col min="1543" max="1543" width="13.7109375" style="256" customWidth="1"/>
    <col min="1544" max="1548" width="10.28515625" style="256" customWidth="1"/>
    <col min="1549" max="1792" width="9.140625" style="256"/>
    <col min="1793" max="1793" width="11" style="256" customWidth="1"/>
    <col min="1794" max="1794" width="7" style="256" customWidth="1"/>
    <col min="1795" max="1795" width="9.5703125" style="256" customWidth="1"/>
    <col min="1796" max="1796" width="3.28515625" style="256" customWidth="1"/>
    <col min="1797" max="1797" width="13.7109375" style="256" customWidth="1"/>
    <col min="1798" max="1798" width="10.28515625" style="256" customWidth="1"/>
    <col min="1799" max="1799" width="13.7109375" style="256" customWidth="1"/>
    <col min="1800" max="1804" width="10.28515625" style="256" customWidth="1"/>
    <col min="1805" max="2048" width="9.140625" style="256"/>
    <col min="2049" max="2049" width="11" style="256" customWidth="1"/>
    <col min="2050" max="2050" width="7" style="256" customWidth="1"/>
    <col min="2051" max="2051" width="9.5703125" style="256" customWidth="1"/>
    <col min="2052" max="2052" width="3.28515625" style="256" customWidth="1"/>
    <col min="2053" max="2053" width="13.7109375" style="256" customWidth="1"/>
    <col min="2054" max="2054" width="10.28515625" style="256" customWidth="1"/>
    <col min="2055" max="2055" width="13.7109375" style="256" customWidth="1"/>
    <col min="2056" max="2060" width="10.28515625" style="256" customWidth="1"/>
    <col min="2061" max="2304" width="9.140625" style="256"/>
    <col min="2305" max="2305" width="11" style="256" customWidth="1"/>
    <col min="2306" max="2306" width="7" style="256" customWidth="1"/>
    <col min="2307" max="2307" width="9.5703125" style="256" customWidth="1"/>
    <col min="2308" max="2308" width="3.28515625" style="256" customWidth="1"/>
    <col min="2309" max="2309" width="13.7109375" style="256" customWidth="1"/>
    <col min="2310" max="2310" width="10.28515625" style="256" customWidth="1"/>
    <col min="2311" max="2311" width="13.7109375" style="256" customWidth="1"/>
    <col min="2312" max="2316" width="10.28515625" style="256" customWidth="1"/>
    <col min="2317" max="2560" width="9.140625" style="256"/>
    <col min="2561" max="2561" width="11" style="256" customWidth="1"/>
    <col min="2562" max="2562" width="7" style="256" customWidth="1"/>
    <col min="2563" max="2563" width="9.5703125" style="256" customWidth="1"/>
    <col min="2564" max="2564" width="3.28515625" style="256" customWidth="1"/>
    <col min="2565" max="2565" width="13.7109375" style="256" customWidth="1"/>
    <col min="2566" max="2566" width="10.28515625" style="256" customWidth="1"/>
    <col min="2567" max="2567" width="13.7109375" style="256" customWidth="1"/>
    <col min="2568" max="2572" width="10.28515625" style="256" customWidth="1"/>
    <col min="2573" max="2816" width="9.140625" style="256"/>
    <col min="2817" max="2817" width="11" style="256" customWidth="1"/>
    <col min="2818" max="2818" width="7" style="256" customWidth="1"/>
    <col min="2819" max="2819" width="9.5703125" style="256" customWidth="1"/>
    <col min="2820" max="2820" width="3.28515625" style="256" customWidth="1"/>
    <col min="2821" max="2821" width="13.7109375" style="256" customWidth="1"/>
    <col min="2822" max="2822" width="10.28515625" style="256" customWidth="1"/>
    <col min="2823" max="2823" width="13.7109375" style="256" customWidth="1"/>
    <col min="2824" max="2828" width="10.28515625" style="256" customWidth="1"/>
    <col min="2829" max="3072" width="9.140625" style="256"/>
    <col min="3073" max="3073" width="11" style="256" customWidth="1"/>
    <col min="3074" max="3074" width="7" style="256" customWidth="1"/>
    <col min="3075" max="3075" width="9.5703125" style="256" customWidth="1"/>
    <col min="3076" max="3076" width="3.28515625" style="256" customWidth="1"/>
    <col min="3077" max="3077" width="13.7109375" style="256" customWidth="1"/>
    <col min="3078" max="3078" width="10.28515625" style="256" customWidth="1"/>
    <col min="3079" max="3079" width="13.7109375" style="256" customWidth="1"/>
    <col min="3080" max="3084" width="10.28515625" style="256" customWidth="1"/>
    <col min="3085" max="3328" width="9.140625" style="256"/>
    <col min="3329" max="3329" width="11" style="256" customWidth="1"/>
    <col min="3330" max="3330" width="7" style="256" customWidth="1"/>
    <col min="3331" max="3331" width="9.5703125" style="256" customWidth="1"/>
    <col min="3332" max="3332" width="3.28515625" style="256" customWidth="1"/>
    <col min="3333" max="3333" width="13.7109375" style="256" customWidth="1"/>
    <col min="3334" max="3334" width="10.28515625" style="256" customWidth="1"/>
    <col min="3335" max="3335" width="13.7109375" style="256" customWidth="1"/>
    <col min="3336" max="3340" width="10.28515625" style="256" customWidth="1"/>
    <col min="3341" max="3584" width="9.140625" style="256"/>
    <col min="3585" max="3585" width="11" style="256" customWidth="1"/>
    <col min="3586" max="3586" width="7" style="256" customWidth="1"/>
    <col min="3587" max="3587" width="9.5703125" style="256" customWidth="1"/>
    <col min="3588" max="3588" width="3.28515625" style="256" customWidth="1"/>
    <col min="3589" max="3589" width="13.7109375" style="256" customWidth="1"/>
    <col min="3590" max="3590" width="10.28515625" style="256" customWidth="1"/>
    <col min="3591" max="3591" width="13.7109375" style="256" customWidth="1"/>
    <col min="3592" max="3596" width="10.28515625" style="256" customWidth="1"/>
    <col min="3597" max="3840" width="9.140625" style="256"/>
    <col min="3841" max="3841" width="11" style="256" customWidth="1"/>
    <col min="3842" max="3842" width="7" style="256" customWidth="1"/>
    <col min="3843" max="3843" width="9.5703125" style="256" customWidth="1"/>
    <col min="3844" max="3844" width="3.28515625" style="256" customWidth="1"/>
    <col min="3845" max="3845" width="13.7109375" style="256" customWidth="1"/>
    <col min="3846" max="3846" width="10.28515625" style="256" customWidth="1"/>
    <col min="3847" max="3847" width="13.7109375" style="256" customWidth="1"/>
    <col min="3848" max="3852" width="10.28515625" style="256" customWidth="1"/>
    <col min="3853" max="4096" width="9.140625" style="256"/>
    <col min="4097" max="4097" width="11" style="256" customWidth="1"/>
    <col min="4098" max="4098" width="7" style="256" customWidth="1"/>
    <col min="4099" max="4099" width="9.5703125" style="256" customWidth="1"/>
    <col min="4100" max="4100" width="3.28515625" style="256" customWidth="1"/>
    <col min="4101" max="4101" width="13.7109375" style="256" customWidth="1"/>
    <col min="4102" max="4102" width="10.28515625" style="256" customWidth="1"/>
    <col min="4103" max="4103" width="13.7109375" style="256" customWidth="1"/>
    <col min="4104" max="4108" width="10.28515625" style="256" customWidth="1"/>
    <col min="4109" max="4352" width="9.140625" style="256"/>
    <col min="4353" max="4353" width="11" style="256" customWidth="1"/>
    <col min="4354" max="4354" width="7" style="256" customWidth="1"/>
    <col min="4355" max="4355" width="9.5703125" style="256" customWidth="1"/>
    <col min="4356" max="4356" width="3.28515625" style="256" customWidth="1"/>
    <col min="4357" max="4357" width="13.7109375" style="256" customWidth="1"/>
    <col min="4358" max="4358" width="10.28515625" style="256" customWidth="1"/>
    <col min="4359" max="4359" width="13.7109375" style="256" customWidth="1"/>
    <col min="4360" max="4364" width="10.28515625" style="256" customWidth="1"/>
    <col min="4365" max="4608" width="9.140625" style="256"/>
    <col min="4609" max="4609" width="11" style="256" customWidth="1"/>
    <col min="4610" max="4610" width="7" style="256" customWidth="1"/>
    <col min="4611" max="4611" width="9.5703125" style="256" customWidth="1"/>
    <col min="4612" max="4612" width="3.28515625" style="256" customWidth="1"/>
    <col min="4613" max="4613" width="13.7109375" style="256" customWidth="1"/>
    <col min="4614" max="4614" width="10.28515625" style="256" customWidth="1"/>
    <col min="4615" max="4615" width="13.7109375" style="256" customWidth="1"/>
    <col min="4616" max="4620" width="10.28515625" style="256" customWidth="1"/>
    <col min="4621" max="4864" width="9.140625" style="256"/>
    <col min="4865" max="4865" width="11" style="256" customWidth="1"/>
    <col min="4866" max="4866" width="7" style="256" customWidth="1"/>
    <col min="4867" max="4867" width="9.5703125" style="256" customWidth="1"/>
    <col min="4868" max="4868" width="3.28515625" style="256" customWidth="1"/>
    <col min="4869" max="4869" width="13.7109375" style="256" customWidth="1"/>
    <col min="4870" max="4870" width="10.28515625" style="256" customWidth="1"/>
    <col min="4871" max="4871" width="13.7109375" style="256" customWidth="1"/>
    <col min="4872" max="4876" width="10.28515625" style="256" customWidth="1"/>
    <col min="4877" max="5120" width="9.140625" style="256"/>
    <col min="5121" max="5121" width="11" style="256" customWidth="1"/>
    <col min="5122" max="5122" width="7" style="256" customWidth="1"/>
    <col min="5123" max="5123" width="9.5703125" style="256" customWidth="1"/>
    <col min="5124" max="5124" width="3.28515625" style="256" customWidth="1"/>
    <col min="5125" max="5125" width="13.7109375" style="256" customWidth="1"/>
    <col min="5126" max="5126" width="10.28515625" style="256" customWidth="1"/>
    <col min="5127" max="5127" width="13.7109375" style="256" customWidth="1"/>
    <col min="5128" max="5132" width="10.28515625" style="256" customWidth="1"/>
    <col min="5133" max="5376" width="9.140625" style="256"/>
    <col min="5377" max="5377" width="11" style="256" customWidth="1"/>
    <col min="5378" max="5378" width="7" style="256" customWidth="1"/>
    <col min="5379" max="5379" width="9.5703125" style="256" customWidth="1"/>
    <col min="5380" max="5380" width="3.28515625" style="256" customWidth="1"/>
    <col min="5381" max="5381" width="13.7109375" style="256" customWidth="1"/>
    <col min="5382" max="5382" width="10.28515625" style="256" customWidth="1"/>
    <col min="5383" max="5383" width="13.7109375" style="256" customWidth="1"/>
    <col min="5384" max="5388" width="10.28515625" style="256" customWidth="1"/>
    <col min="5389" max="5632" width="9.140625" style="256"/>
    <col min="5633" max="5633" width="11" style="256" customWidth="1"/>
    <col min="5634" max="5634" width="7" style="256" customWidth="1"/>
    <col min="5635" max="5635" width="9.5703125" style="256" customWidth="1"/>
    <col min="5636" max="5636" width="3.28515625" style="256" customWidth="1"/>
    <col min="5637" max="5637" width="13.7109375" style="256" customWidth="1"/>
    <col min="5638" max="5638" width="10.28515625" style="256" customWidth="1"/>
    <col min="5639" max="5639" width="13.7109375" style="256" customWidth="1"/>
    <col min="5640" max="5644" width="10.28515625" style="256" customWidth="1"/>
    <col min="5645" max="5888" width="9.140625" style="256"/>
    <col min="5889" max="5889" width="11" style="256" customWidth="1"/>
    <col min="5890" max="5890" width="7" style="256" customWidth="1"/>
    <col min="5891" max="5891" width="9.5703125" style="256" customWidth="1"/>
    <col min="5892" max="5892" width="3.28515625" style="256" customWidth="1"/>
    <col min="5893" max="5893" width="13.7109375" style="256" customWidth="1"/>
    <col min="5894" max="5894" width="10.28515625" style="256" customWidth="1"/>
    <col min="5895" max="5895" width="13.7109375" style="256" customWidth="1"/>
    <col min="5896" max="5900" width="10.28515625" style="256" customWidth="1"/>
    <col min="5901" max="6144" width="9.140625" style="256"/>
    <col min="6145" max="6145" width="11" style="256" customWidth="1"/>
    <col min="6146" max="6146" width="7" style="256" customWidth="1"/>
    <col min="6147" max="6147" width="9.5703125" style="256" customWidth="1"/>
    <col min="6148" max="6148" width="3.28515625" style="256" customWidth="1"/>
    <col min="6149" max="6149" width="13.7109375" style="256" customWidth="1"/>
    <col min="6150" max="6150" width="10.28515625" style="256" customWidth="1"/>
    <col min="6151" max="6151" width="13.7109375" style="256" customWidth="1"/>
    <col min="6152" max="6156" width="10.28515625" style="256" customWidth="1"/>
    <col min="6157" max="6400" width="9.140625" style="256"/>
    <col min="6401" max="6401" width="11" style="256" customWidth="1"/>
    <col min="6402" max="6402" width="7" style="256" customWidth="1"/>
    <col min="6403" max="6403" width="9.5703125" style="256" customWidth="1"/>
    <col min="6404" max="6404" width="3.28515625" style="256" customWidth="1"/>
    <col min="6405" max="6405" width="13.7109375" style="256" customWidth="1"/>
    <col min="6406" max="6406" width="10.28515625" style="256" customWidth="1"/>
    <col min="6407" max="6407" width="13.7109375" style="256" customWidth="1"/>
    <col min="6408" max="6412" width="10.28515625" style="256" customWidth="1"/>
    <col min="6413" max="6656" width="9.140625" style="256"/>
    <col min="6657" max="6657" width="11" style="256" customWidth="1"/>
    <col min="6658" max="6658" width="7" style="256" customWidth="1"/>
    <col min="6659" max="6659" width="9.5703125" style="256" customWidth="1"/>
    <col min="6660" max="6660" width="3.28515625" style="256" customWidth="1"/>
    <col min="6661" max="6661" width="13.7109375" style="256" customWidth="1"/>
    <col min="6662" max="6662" width="10.28515625" style="256" customWidth="1"/>
    <col min="6663" max="6663" width="13.7109375" style="256" customWidth="1"/>
    <col min="6664" max="6668" width="10.28515625" style="256" customWidth="1"/>
    <col min="6669" max="6912" width="9.140625" style="256"/>
    <col min="6913" max="6913" width="11" style="256" customWidth="1"/>
    <col min="6914" max="6914" width="7" style="256" customWidth="1"/>
    <col min="6915" max="6915" width="9.5703125" style="256" customWidth="1"/>
    <col min="6916" max="6916" width="3.28515625" style="256" customWidth="1"/>
    <col min="6917" max="6917" width="13.7109375" style="256" customWidth="1"/>
    <col min="6918" max="6918" width="10.28515625" style="256" customWidth="1"/>
    <col min="6919" max="6919" width="13.7109375" style="256" customWidth="1"/>
    <col min="6920" max="6924" width="10.28515625" style="256" customWidth="1"/>
    <col min="6925" max="7168" width="9.140625" style="256"/>
    <col min="7169" max="7169" width="11" style="256" customWidth="1"/>
    <col min="7170" max="7170" width="7" style="256" customWidth="1"/>
    <col min="7171" max="7171" width="9.5703125" style="256" customWidth="1"/>
    <col min="7172" max="7172" width="3.28515625" style="256" customWidth="1"/>
    <col min="7173" max="7173" width="13.7109375" style="256" customWidth="1"/>
    <col min="7174" max="7174" width="10.28515625" style="256" customWidth="1"/>
    <col min="7175" max="7175" width="13.7109375" style="256" customWidth="1"/>
    <col min="7176" max="7180" width="10.28515625" style="256" customWidth="1"/>
    <col min="7181" max="7424" width="9.140625" style="256"/>
    <col min="7425" max="7425" width="11" style="256" customWidth="1"/>
    <col min="7426" max="7426" width="7" style="256" customWidth="1"/>
    <col min="7427" max="7427" width="9.5703125" style="256" customWidth="1"/>
    <col min="7428" max="7428" width="3.28515625" style="256" customWidth="1"/>
    <col min="7429" max="7429" width="13.7109375" style="256" customWidth="1"/>
    <col min="7430" max="7430" width="10.28515625" style="256" customWidth="1"/>
    <col min="7431" max="7431" width="13.7109375" style="256" customWidth="1"/>
    <col min="7432" max="7436" width="10.28515625" style="256" customWidth="1"/>
    <col min="7437" max="7680" width="9.140625" style="256"/>
    <col min="7681" max="7681" width="11" style="256" customWidth="1"/>
    <col min="7682" max="7682" width="7" style="256" customWidth="1"/>
    <col min="7683" max="7683" width="9.5703125" style="256" customWidth="1"/>
    <col min="7684" max="7684" width="3.28515625" style="256" customWidth="1"/>
    <col min="7685" max="7685" width="13.7109375" style="256" customWidth="1"/>
    <col min="7686" max="7686" width="10.28515625" style="256" customWidth="1"/>
    <col min="7687" max="7687" width="13.7109375" style="256" customWidth="1"/>
    <col min="7688" max="7692" width="10.28515625" style="256" customWidth="1"/>
    <col min="7693" max="7936" width="9.140625" style="256"/>
    <col min="7937" max="7937" width="11" style="256" customWidth="1"/>
    <col min="7938" max="7938" width="7" style="256" customWidth="1"/>
    <col min="7939" max="7939" width="9.5703125" style="256" customWidth="1"/>
    <col min="7940" max="7940" width="3.28515625" style="256" customWidth="1"/>
    <col min="7941" max="7941" width="13.7109375" style="256" customWidth="1"/>
    <col min="7942" max="7942" width="10.28515625" style="256" customWidth="1"/>
    <col min="7943" max="7943" width="13.7109375" style="256" customWidth="1"/>
    <col min="7944" max="7948" width="10.28515625" style="256" customWidth="1"/>
    <col min="7949" max="8192" width="9.140625" style="256"/>
    <col min="8193" max="8193" width="11" style="256" customWidth="1"/>
    <col min="8194" max="8194" width="7" style="256" customWidth="1"/>
    <col min="8195" max="8195" width="9.5703125" style="256" customWidth="1"/>
    <col min="8196" max="8196" width="3.28515625" style="256" customWidth="1"/>
    <col min="8197" max="8197" width="13.7109375" style="256" customWidth="1"/>
    <col min="8198" max="8198" width="10.28515625" style="256" customWidth="1"/>
    <col min="8199" max="8199" width="13.7109375" style="256" customWidth="1"/>
    <col min="8200" max="8204" width="10.28515625" style="256" customWidth="1"/>
    <col min="8205" max="8448" width="9.140625" style="256"/>
    <col min="8449" max="8449" width="11" style="256" customWidth="1"/>
    <col min="8450" max="8450" width="7" style="256" customWidth="1"/>
    <col min="8451" max="8451" width="9.5703125" style="256" customWidth="1"/>
    <col min="8452" max="8452" width="3.28515625" style="256" customWidth="1"/>
    <col min="8453" max="8453" width="13.7109375" style="256" customWidth="1"/>
    <col min="8454" max="8454" width="10.28515625" style="256" customWidth="1"/>
    <col min="8455" max="8455" width="13.7109375" style="256" customWidth="1"/>
    <col min="8456" max="8460" width="10.28515625" style="256" customWidth="1"/>
    <col min="8461" max="8704" width="9.140625" style="256"/>
    <col min="8705" max="8705" width="11" style="256" customWidth="1"/>
    <col min="8706" max="8706" width="7" style="256" customWidth="1"/>
    <col min="8707" max="8707" width="9.5703125" style="256" customWidth="1"/>
    <col min="8708" max="8708" width="3.28515625" style="256" customWidth="1"/>
    <col min="8709" max="8709" width="13.7109375" style="256" customWidth="1"/>
    <col min="8710" max="8710" width="10.28515625" style="256" customWidth="1"/>
    <col min="8711" max="8711" width="13.7109375" style="256" customWidth="1"/>
    <col min="8712" max="8716" width="10.28515625" style="256" customWidth="1"/>
    <col min="8717" max="8960" width="9.140625" style="256"/>
    <col min="8961" max="8961" width="11" style="256" customWidth="1"/>
    <col min="8962" max="8962" width="7" style="256" customWidth="1"/>
    <col min="8963" max="8963" width="9.5703125" style="256" customWidth="1"/>
    <col min="8964" max="8964" width="3.28515625" style="256" customWidth="1"/>
    <col min="8965" max="8965" width="13.7109375" style="256" customWidth="1"/>
    <col min="8966" max="8966" width="10.28515625" style="256" customWidth="1"/>
    <col min="8967" max="8967" width="13.7109375" style="256" customWidth="1"/>
    <col min="8968" max="8972" width="10.28515625" style="256" customWidth="1"/>
    <col min="8973" max="9216" width="9.140625" style="256"/>
    <col min="9217" max="9217" width="11" style="256" customWidth="1"/>
    <col min="9218" max="9218" width="7" style="256" customWidth="1"/>
    <col min="9219" max="9219" width="9.5703125" style="256" customWidth="1"/>
    <col min="9220" max="9220" width="3.28515625" style="256" customWidth="1"/>
    <col min="9221" max="9221" width="13.7109375" style="256" customWidth="1"/>
    <col min="9222" max="9222" width="10.28515625" style="256" customWidth="1"/>
    <col min="9223" max="9223" width="13.7109375" style="256" customWidth="1"/>
    <col min="9224" max="9228" width="10.28515625" style="256" customWidth="1"/>
    <col min="9229" max="9472" width="9.140625" style="256"/>
    <col min="9473" max="9473" width="11" style="256" customWidth="1"/>
    <col min="9474" max="9474" width="7" style="256" customWidth="1"/>
    <col min="9475" max="9475" width="9.5703125" style="256" customWidth="1"/>
    <col min="9476" max="9476" width="3.28515625" style="256" customWidth="1"/>
    <col min="9477" max="9477" width="13.7109375" style="256" customWidth="1"/>
    <col min="9478" max="9478" width="10.28515625" style="256" customWidth="1"/>
    <col min="9479" max="9479" width="13.7109375" style="256" customWidth="1"/>
    <col min="9480" max="9484" width="10.28515625" style="256" customWidth="1"/>
    <col min="9485" max="9728" width="9.140625" style="256"/>
    <col min="9729" max="9729" width="11" style="256" customWidth="1"/>
    <col min="9730" max="9730" width="7" style="256" customWidth="1"/>
    <col min="9731" max="9731" width="9.5703125" style="256" customWidth="1"/>
    <col min="9732" max="9732" width="3.28515625" style="256" customWidth="1"/>
    <col min="9733" max="9733" width="13.7109375" style="256" customWidth="1"/>
    <col min="9734" max="9734" width="10.28515625" style="256" customWidth="1"/>
    <col min="9735" max="9735" width="13.7109375" style="256" customWidth="1"/>
    <col min="9736" max="9740" width="10.28515625" style="256" customWidth="1"/>
    <col min="9741" max="9984" width="9.140625" style="256"/>
    <col min="9985" max="9985" width="11" style="256" customWidth="1"/>
    <col min="9986" max="9986" width="7" style="256" customWidth="1"/>
    <col min="9987" max="9987" width="9.5703125" style="256" customWidth="1"/>
    <col min="9988" max="9988" width="3.28515625" style="256" customWidth="1"/>
    <col min="9989" max="9989" width="13.7109375" style="256" customWidth="1"/>
    <col min="9990" max="9990" width="10.28515625" style="256" customWidth="1"/>
    <col min="9991" max="9991" width="13.7109375" style="256" customWidth="1"/>
    <col min="9992" max="9996" width="10.28515625" style="256" customWidth="1"/>
    <col min="9997" max="10240" width="9.140625" style="256"/>
    <col min="10241" max="10241" width="11" style="256" customWidth="1"/>
    <col min="10242" max="10242" width="7" style="256" customWidth="1"/>
    <col min="10243" max="10243" width="9.5703125" style="256" customWidth="1"/>
    <col min="10244" max="10244" width="3.28515625" style="256" customWidth="1"/>
    <col min="10245" max="10245" width="13.7109375" style="256" customWidth="1"/>
    <col min="10246" max="10246" width="10.28515625" style="256" customWidth="1"/>
    <col min="10247" max="10247" width="13.7109375" style="256" customWidth="1"/>
    <col min="10248" max="10252" width="10.28515625" style="256" customWidth="1"/>
    <col min="10253" max="10496" width="9.140625" style="256"/>
    <col min="10497" max="10497" width="11" style="256" customWidth="1"/>
    <col min="10498" max="10498" width="7" style="256" customWidth="1"/>
    <col min="10499" max="10499" width="9.5703125" style="256" customWidth="1"/>
    <col min="10500" max="10500" width="3.28515625" style="256" customWidth="1"/>
    <col min="10501" max="10501" width="13.7109375" style="256" customWidth="1"/>
    <col min="10502" max="10502" width="10.28515625" style="256" customWidth="1"/>
    <col min="10503" max="10503" width="13.7109375" style="256" customWidth="1"/>
    <col min="10504" max="10508" width="10.28515625" style="256" customWidth="1"/>
    <col min="10509" max="10752" width="9.140625" style="256"/>
    <col min="10753" max="10753" width="11" style="256" customWidth="1"/>
    <col min="10754" max="10754" width="7" style="256" customWidth="1"/>
    <col min="10755" max="10755" width="9.5703125" style="256" customWidth="1"/>
    <col min="10756" max="10756" width="3.28515625" style="256" customWidth="1"/>
    <col min="10757" max="10757" width="13.7109375" style="256" customWidth="1"/>
    <col min="10758" max="10758" width="10.28515625" style="256" customWidth="1"/>
    <col min="10759" max="10759" width="13.7109375" style="256" customWidth="1"/>
    <col min="10760" max="10764" width="10.28515625" style="256" customWidth="1"/>
    <col min="10765" max="11008" width="9.140625" style="256"/>
    <col min="11009" max="11009" width="11" style="256" customWidth="1"/>
    <col min="11010" max="11010" width="7" style="256" customWidth="1"/>
    <col min="11011" max="11011" width="9.5703125" style="256" customWidth="1"/>
    <col min="11012" max="11012" width="3.28515625" style="256" customWidth="1"/>
    <col min="11013" max="11013" width="13.7109375" style="256" customWidth="1"/>
    <col min="11014" max="11014" width="10.28515625" style="256" customWidth="1"/>
    <col min="11015" max="11015" width="13.7109375" style="256" customWidth="1"/>
    <col min="11016" max="11020" width="10.28515625" style="256" customWidth="1"/>
    <col min="11021" max="11264" width="9.140625" style="256"/>
    <col min="11265" max="11265" width="11" style="256" customWidth="1"/>
    <col min="11266" max="11266" width="7" style="256" customWidth="1"/>
    <col min="11267" max="11267" width="9.5703125" style="256" customWidth="1"/>
    <col min="11268" max="11268" width="3.28515625" style="256" customWidth="1"/>
    <col min="11269" max="11269" width="13.7109375" style="256" customWidth="1"/>
    <col min="11270" max="11270" width="10.28515625" style="256" customWidth="1"/>
    <col min="11271" max="11271" width="13.7109375" style="256" customWidth="1"/>
    <col min="11272" max="11276" width="10.28515625" style="256" customWidth="1"/>
    <col min="11277" max="11520" width="9.140625" style="256"/>
    <col min="11521" max="11521" width="11" style="256" customWidth="1"/>
    <col min="11522" max="11522" width="7" style="256" customWidth="1"/>
    <col min="11523" max="11523" width="9.5703125" style="256" customWidth="1"/>
    <col min="11524" max="11524" width="3.28515625" style="256" customWidth="1"/>
    <col min="11525" max="11525" width="13.7109375" style="256" customWidth="1"/>
    <col min="11526" max="11526" width="10.28515625" style="256" customWidth="1"/>
    <col min="11527" max="11527" width="13.7109375" style="256" customWidth="1"/>
    <col min="11528" max="11532" width="10.28515625" style="256" customWidth="1"/>
    <col min="11533" max="11776" width="9.140625" style="256"/>
    <col min="11777" max="11777" width="11" style="256" customWidth="1"/>
    <col min="11778" max="11778" width="7" style="256" customWidth="1"/>
    <col min="11779" max="11779" width="9.5703125" style="256" customWidth="1"/>
    <col min="11780" max="11780" width="3.28515625" style="256" customWidth="1"/>
    <col min="11781" max="11781" width="13.7109375" style="256" customWidth="1"/>
    <col min="11782" max="11782" width="10.28515625" style="256" customWidth="1"/>
    <col min="11783" max="11783" width="13.7109375" style="256" customWidth="1"/>
    <col min="11784" max="11788" width="10.28515625" style="256" customWidth="1"/>
    <col min="11789" max="12032" width="9.140625" style="256"/>
    <col min="12033" max="12033" width="11" style="256" customWidth="1"/>
    <col min="12034" max="12034" width="7" style="256" customWidth="1"/>
    <col min="12035" max="12035" width="9.5703125" style="256" customWidth="1"/>
    <col min="12036" max="12036" width="3.28515625" style="256" customWidth="1"/>
    <col min="12037" max="12037" width="13.7109375" style="256" customWidth="1"/>
    <col min="12038" max="12038" width="10.28515625" style="256" customWidth="1"/>
    <col min="12039" max="12039" width="13.7109375" style="256" customWidth="1"/>
    <col min="12040" max="12044" width="10.28515625" style="256" customWidth="1"/>
    <col min="12045" max="12288" width="9.140625" style="256"/>
    <col min="12289" max="12289" width="11" style="256" customWidth="1"/>
    <col min="12290" max="12290" width="7" style="256" customWidth="1"/>
    <col min="12291" max="12291" width="9.5703125" style="256" customWidth="1"/>
    <col min="12292" max="12292" width="3.28515625" style="256" customWidth="1"/>
    <col min="12293" max="12293" width="13.7109375" style="256" customWidth="1"/>
    <col min="12294" max="12294" width="10.28515625" style="256" customWidth="1"/>
    <col min="12295" max="12295" width="13.7109375" style="256" customWidth="1"/>
    <col min="12296" max="12300" width="10.28515625" style="256" customWidth="1"/>
    <col min="12301" max="12544" width="9.140625" style="256"/>
    <col min="12545" max="12545" width="11" style="256" customWidth="1"/>
    <col min="12546" max="12546" width="7" style="256" customWidth="1"/>
    <col min="12547" max="12547" width="9.5703125" style="256" customWidth="1"/>
    <col min="12548" max="12548" width="3.28515625" style="256" customWidth="1"/>
    <col min="12549" max="12549" width="13.7109375" style="256" customWidth="1"/>
    <col min="12550" max="12550" width="10.28515625" style="256" customWidth="1"/>
    <col min="12551" max="12551" width="13.7109375" style="256" customWidth="1"/>
    <col min="12552" max="12556" width="10.28515625" style="256" customWidth="1"/>
    <col min="12557" max="12800" width="9.140625" style="256"/>
    <col min="12801" max="12801" width="11" style="256" customWidth="1"/>
    <col min="12802" max="12802" width="7" style="256" customWidth="1"/>
    <col min="12803" max="12803" width="9.5703125" style="256" customWidth="1"/>
    <col min="12804" max="12804" width="3.28515625" style="256" customWidth="1"/>
    <col min="12805" max="12805" width="13.7109375" style="256" customWidth="1"/>
    <col min="12806" max="12806" width="10.28515625" style="256" customWidth="1"/>
    <col min="12807" max="12807" width="13.7109375" style="256" customWidth="1"/>
    <col min="12808" max="12812" width="10.28515625" style="256" customWidth="1"/>
    <col min="12813" max="13056" width="9.140625" style="256"/>
    <col min="13057" max="13057" width="11" style="256" customWidth="1"/>
    <col min="13058" max="13058" width="7" style="256" customWidth="1"/>
    <col min="13059" max="13059" width="9.5703125" style="256" customWidth="1"/>
    <col min="13060" max="13060" width="3.28515625" style="256" customWidth="1"/>
    <col min="13061" max="13061" width="13.7109375" style="256" customWidth="1"/>
    <col min="13062" max="13062" width="10.28515625" style="256" customWidth="1"/>
    <col min="13063" max="13063" width="13.7109375" style="256" customWidth="1"/>
    <col min="13064" max="13068" width="10.28515625" style="256" customWidth="1"/>
    <col min="13069" max="13312" width="9.140625" style="256"/>
    <col min="13313" max="13313" width="11" style="256" customWidth="1"/>
    <col min="13314" max="13314" width="7" style="256" customWidth="1"/>
    <col min="13315" max="13315" width="9.5703125" style="256" customWidth="1"/>
    <col min="13316" max="13316" width="3.28515625" style="256" customWidth="1"/>
    <col min="13317" max="13317" width="13.7109375" style="256" customWidth="1"/>
    <col min="13318" max="13318" width="10.28515625" style="256" customWidth="1"/>
    <col min="13319" max="13319" width="13.7109375" style="256" customWidth="1"/>
    <col min="13320" max="13324" width="10.28515625" style="256" customWidth="1"/>
    <col min="13325" max="13568" width="9.140625" style="256"/>
    <col min="13569" max="13569" width="11" style="256" customWidth="1"/>
    <col min="13570" max="13570" width="7" style="256" customWidth="1"/>
    <col min="13571" max="13571" width="9.5703125" style="256" customWidth="1"/>
    <col min="13572" max="13572" width="3.28515625" style="256" customWidth="1"/>
    <col min="13573" max="13573" width="13.7109375" style="256" customWidth="1"/>
    <col min="13574" max="13574" width="10.28515625" style="256" customWidth="1"/>
    <col min="13575" max="13575" width="13.7109375" style="256" customWidth="1"/>
    <col min="13576" max="13580" width="10.28515625" style="256" customWidth="1"/>
    <col min="13581" max="13824" width="9.140625" style="256"/>
    <col min="13825" max="13825" width="11" style="256" customWidth="1"/>
    <col min="13826" max="13826" width="7" style="256" customWidth="1"/>
    <col min="13827" max="13827" width="9.5703125" style="256" customWidth="1"/>
    <col min="13828" max="13828" width="3.28515625" style="256" customWidth="1"/>
    <col min="13829" max="13829" width="13.7109375" style="256" customWidth="1"/>
    <col min="13830" max="13830" width="10.28515625" style="256" customWidth="1"/>
    <col min="13831" max="13831" width="13.7109375" style="256" customWidth="1"/>
    <col min="13832" max="13836" width="10.28515625" style="256" customWidth="1"/>
    <col min="13837" max="14080" width="9.140625" style="256"/>
    <col min="14081" max="14081" width="11" style="256" customWidth="1"/>
    <col min="14082" max="14082" width="7" style="256" customWidth="1"/>
    <col min="14083" max="14083" width="9.5703125" style="256" customWidth="1"/>
    <col min="14084" max="14084" width="3.28515625" style="256" customWidth="1"/>
    <col min="14085" max="14085" width="13.7109375" style="256" customWidth="1"/>
    <col min="14086" max="14086" width="10.28515625" style="256" customWidth="1"/>
    <col min="14087" max="14087" width="13.7109375" style="256" customWidth="1"/>
    <col min="14088" max="14092" width="10.28515625" style="256" customWidth="1"/>
    <col min="14093" max="14336" width="9.140625" style="256"/>
    <col min="14337" max="14337" width="11" style="256" customWidth="1"/>
    <col min="14338" max="14338" width="7" style="256" customWidth="1"/>
    <col min="14339" max="14339" width="9.5703125" style="256" customWidth="1"/>
    <col min="14340" max="14340" width="3.28515625" style="256" customWidth="1"/>
    <col min="14341" max="14341" width="13.7109375" style="256" customWidth="1"/>
    <col min="14342" max="14342" width="10.28515625" style="256" customWidth="1"/>
    <col min="14343" max="14343" width="13.7109375" style="256" customWidth="1"/>
    <col min="14344" max="14348" width="10.28515625" style="256" customWidth="1"/>
    <col min="14349" max="14592" width="9.140625" style="256"/>
    <col min="14593" max="14593" width="11" style="256" customWidth="1"/>
    <col min="14594" max="14594" width="7" style="256" customWidth="1"/>
    <col min="14595" max="14595" width="9.5703125" style="256" customWidth="1"/>
    <col min="14596" max="14596" width="3.28515625" style="256" customWidth="1"/>
    <col min="14597" max="14597" width="13.7109375" style="256" customWidth="1"/>
    <col min="14598" max="14598" width="10.28515625" style="256" customWidth="1"/>
    <col min="14599" max="14599" width="13.7109375" style="256" customWidth="1"/>
    <col min="14600" max="14604" width="10.28515625" style="256" customWidth="1"/>
    <col min="14605" max="14848" width="9.140625" style="256"/>
    <col min="14849" max="14849" width="11" style="256" customWidth="1"/>
    <col min="14850" max="14850" width="7" style="256" customWidth="1"/>
    <col min="14851" max="14851" width="9.5703125" style="256" customWidth="1"/>
    <col min="14852" max="14852" width="3.28515625" style="256" customWidth="1"/>
    <col min="14853" max="14853" width="13.7109375" style="256" customWidth="1"/>
    <col min="14854" max="14854" width="10.28515625" style="256" customWidth="1"/>
    <col min="14855" max="14855" width="13.7109375" style="256" customWidth="1"/>
    <col min="14856" max="14860" width="10.28515625" style="256" customWidth="1"/>
    <col min="14861" max="15104" width="9.140625" style="256"/>
    <col min="15105" max="15105" width="11" style="256" customWidth="1"/>
    <col min="15106" max="15106" width="7" style="256" customWidth="1"/>
    <col min="15107" max="15107" width="9.5703125" style="256" customWidth="1"/>
    <col min="15108" max="15108" width="3.28515625" style="256" customWidth="1"/>
    <col min="15109" max="15109" width="13.7109375" style="256" customWidth="1"/>
    <col min="15110" max="15110" width="10.28515625" style="256" customWidth="1"/>
    <col min="15111" max="15111" width="13.7109375" style="256" customWidth="1"/>
    <col min="15112" max="15116" width="10.28515625" style="256" customWidth="1"/>
    <col min="15117" max="15360" width="9.140625" style="256"/>
    <col min="15361" max="15361" width="11" style="256" customWidth="1"/>
    <col min="15362" max="15362" width="7" style="256" customWidth="1"/>
    <col min="15363" max="15363" width="9.5703125" style="256" customWidth="1"/>
    <col min="15364" max="15364" width="3.28515625" style="256" customWidth="1"/>
    <col min="15365" max="15365" width="13.7109375" style="256" customWidth="1"/>
    <col min="15366" max="15366" width="10.28515625" style="256" customWidth="1"/>
    <col min="15367" max="15367" width="13.7109375" style="256" customWidth="1"/>
    <col min="15368" max="15372" width="10.28515625" style="256" customWidth="1"/>
    <col min="15373" max="15616" width="9.140625" style="256"/>
    <col min="15617" max="15617" width="11" style="256" customWidth="1"/>
    <col min="15618" max="15618" width="7" style="256" customWidth="1"/>
    <col min="15619" max="15619" width="9.5703125" style="256" customWidth="1"/>
    <col min="15620" max="15620" width="3.28515625" style="256" customWidth="1"/>
    <col min="15621" max="15621" width="13.7109375" style="256" customWidth="1"/>
    <col min="15622" max="15622" width="10.28515625" style="256" customWidth="1"/>
    <col min="15623" max="15623" width="13.7109375" style="256" customWidth="1"/>
    <col min="15624" max="15628" width="10.28515625" style="256" customWidth="1"/>
    <col min="15629" max="15872" width="9.140625" style="256"/>
    <col min="15873" max="15873" width="11" style="256" customWidth="1"/>
    <col min="15874" max="15874" width="7" style="256" customWidth="1"/>
    <col min="15875" max="15875" width="9.5703125" style="256" customWidth="1"/>
    <col min="15876" max="15876" width="3.28515625" style="256" customWidth="1"/>
    <col min="15877" max="15877" width="13.7109375" style="256" customWidth="1"/>
    <col min="15878" max="15878" width="10.28515625" style="256" customWidth="1"/>
    <col min="15879" max="15879" width="13.7109375" style="256" customWidth="1"/>
    <col min="15880" max="15884" width="10.28515625" style="256" customWidth="1"/>
    <col min="15885" max="16128" width="9.140625" style="256"/>
    <col min="16129" max="16129" width="11" style="256" customWidth="1"/>
    <col min="16130" max="16130" width="7" style="256" customWidth="1"/>
    <col min="16131" max="16131" width="9.5703125" style="256" customWidth="1"/>
    <col min="16132" max="16132" width="3.28515625" style="256" customWidth="1"/>
    <col min="16133" max="16133" width="13.7109375" style="256" customWidth="1"/>
    <col min="16134" max="16134" width="10.28515625" style="256" customWidth="1"/>
    <col min="16135" max="16135" width="13.7109375" style="256" customWidth="1"/>
    <col min="16136" max="16140" width="10.28515625" style="256" customWidth="1"/>
    <col min="16141" max="16384" width="9.140625" style="256"/>
  </cols>
  <sheetData>
    <row r="1" spans="1:12" x14ac:dyDescent="0.25">
      <c r="A1" s="599" t="s">
        <v>244</v>
      </c>
      <c r="B1" s="599"/>
      <c r="C1" s="599"/>
      <c r="D1" s="599"/>
      <c r="E1" s="599"/>
      <c r="F1" s="599"/>
      <c r="G1" s="599"/>
      <c r="H1" s="599"/>
      <c r="I1" s="599"/>
      <c r="J1" s="599"/>
      <c r="K1" s="599"/>
      <c r="L1" s="599"/>
    </row>
    <row r="2" spans="1:12" ht="14.25" customHeight="1" x14ac:dyDescent="0.25">
      <c r="A2" s="642" t="s">
        <v>245</v>
      </c>
      <c r="B2" s="643"/>
      <c r="C2" s="643"/>
      <c r="D2" s="643"/>
      <c r="E2" s="643"/>
      <c r="F2" s="643"/>
      <c r="G2" s="643"/>
      <c r="H2" s="643"/>
      <c r="I2" s="643"/>
      <c r="J2" s="643"/>
      <c r="K2" s="643"/>
      <c r="L2" s="643"/>
    </row>
    <row r="3" spans="1:12" ht="14.25" customHeight="1" x14ac:dyDescent="0.25">
      <c r="A3" s="642" t="s">
        <v>246</v>
      </c>
      <c r="B3" s="642"/>
      <c r="C3" s="642"/>
      <c r="D3" s="642"/>
      <c r="E3" s="642"/>
      <c r="F3" s="642"/>
      <c r="G3" s="642"/>
      <c r="H3" s="642"/>
      <c r="I3" s="642"/>
      <c r="J3" s="642"/>
      <c r="K3" s="642"/>
      <c r="L3" s="642"/>
    </row>
    <row r="4" spans="1:12" x14ac:dyDescent="0.25">
      <c r="A4" s="598" t="s">
        <v>191</v>
      </c>
      <c r="B4" s="599"/>
      <c r="C4" s="599"/>
      <c r="D4" s="599"/>
      <c r="E4" s="599"/>
      <c r="F4" s="599"/>
      <c r="G4" s="599"/>
      <c r="H4" s="599"/>
      <c r="I4" s="599"/>
      <c r="J4" s="599"/>
      <c r="K4" s="599"/>
      <c r="L4" s="599"/>
    </row>
    <row r="5" spans="1:12" ht="7.5" customHeight="1" x14ac:dyDescent="0.25"/>
    <row r="6" spans="1:12" ht="18.75" customHeight="1" x14ac:dyDescent="0.25">
      <c r="A6" s="644" t="s">
        <v>24</v>
      </c>
      <c r="B6" s="644"/>
      <c r="C6" s="644"/>
      <c r="D6" s="644"/>
      <c r="E6" s="647" t="s">
        <v>247</v>
      </c>
      <c r="F6" s="647"/>
      <c r="G6" s="647"/>
      <c r="H6" s="647"/>
      <c r="I6" s="648" t="s">
        <v>248</v>
      </c>
      <c r="J6" s="648"/>
      <c r="K6" s="648"/>
      <c r="L6" s="648"/>
    </row>
    <row r="7" spans="1:12" ht="21" customHeight="1" x14ac:dyDescent="0.25">
      <c r="A7" s="645"/>
      <c r="B7" s="645"/>
      <c r="C7" s="645"/>
      <c r="D7" s="645"/>
      <c r="E7" s="649" t="s">
        <v>249</v>
      </c>
      <c r="F7" s="649"/>
      <c r="G7" s="649" t="s">
        <v>250</v>
      </c>
      <c r="H7" s="649"/>
      <c r="I7" s="649" t="s">
        <v>251</v>
      </c>
      <c r="J7" s="649"/>
      <c r="K7" s="637" t="s">
        <v>252</v>
      </c>
      <c r="L7" s="637"/>
    </row>
    <row r="8" spans="1:12" ht="27" customHeight="1" x14ac:dyDescent="0.25">
      <c r="A8" s="646"/>
      <c r="B8" s="646"/>
      <c r="C8" s="646"/>
      <c r="D8" s="646"/>
      <c r="E8" s="369" t="s">
        <v>34</v>
      </c>
      <c r="F8" s="370" t="s">
        <v>253</v>
      </c>
      <c r="G8" s="369" t="s">
        <v>34</v>
      </c>
      <c r="H8" s="369" t="s">
        <v>253</v>
      </c>
      <c r="I8" s="371" t="s">
        <v>249</v>
      </c>
      <c r="J8" s="372" t="s">
        <v>250</v>
      </c>
      <c r="K8" s="371" t="s">
        <v>249</v>
      </c>
      <c r="L8" s="372" t="s">
        <v>250</v>
      </c>
    </row>
    <row r="9" spans="1:12" x14ac:dyDescent="0.25">
      <c r="A9" s="650" t="s">
        <v>196</v>
      </c>
      <c r="B9" s="650"/>
      <c r="C9" s="650"/>
      <c r="D9" s="650"/>
      <c r="E9" s="354"/>
      <c r="F9" s="355"/>
      <c r="G9" s="354"/>
      <c r="H9" s="354"/>
      <c r="I9" s="354"/>
      <c r="J9" s="355"/>
      <c r="K9" s="354"/>
      <c r="L9" s="355"/>
    </row>
    <row r="10" spans="1:12" x14ac:dyDescent="0.25">
      <c r="A10" s="78">
        <v>0</v>
      </c>
      <c r="B10" s="261" t="s">
        <v>94</v>
      </c>
      <c r="C10" s="290">
        <v>5000</v>
      </c>
      <c r="D10" s="288"/>
      <c r="E10" s="83">
        <f>'[2]Table A6'!B8/1000</f>
        <v>242.44300000000001</v>
      </c>
      <c r="F10" s="373">
        <f>'[2]Table A6'!C8/1000</f>
        <v>1.6E-2</v>
      </c>
      <c r="G10" s="83">
        <f>'[2]Table A6'!D8/1000</f>
        <v>-206.19499999999999</v>
      </c>
      <c r="H10" s="373">
        <f>'[2]Table A6'!E8/1000</f>
        <v>-1.4E-2</v>
      </c>
      <c r="I10" s="374">
        <v>1.469997244850344E-2</v>
      </c>
      <c r="J10" s="374">
        <v>-1.2502158523938272E-2</v>
      </c>
      <c r="K10" s="374">
        <v>4.5345304315615427E-3</v>
      </c>
      <c r="L10" s="374">
        <v>-3.8565662953182075E-3</v>
      </c>
    </row>
    <row r="11" spans="1:12" x14ac:dyDescent="0.25">
      <c r="A11" s="78">
        <v>5000</v>
      </c>
      <c r="B11" s="261" t="s">
        <v>94</v>
      </c>
      <c r="C11" s="290">
        <v>10000</v>
      </c>
      <c r="D11" s="288"/>
      <c r="E11" s="83">
        <f>'[2]Table A6'!B9/1000</f>
        <v>3254.326</v>
      </c>
      <c r="F11" s="373">
        <f>'[2]Table A6'!C9/1000</f>
        <v>0.09</v>
      </c>
      <c r="G11" s="83">
        <f>'[2]Table A6'!D9/1000</f>
        <v>352.04500000000002</v>
      </c>
      <c r="H11" s="373">
        <f>'[2]Table A6'!E9/1000</f>
        <v>0.01</v>
      </c>
      <c r="I11" s="374">
        <v>2.3620848825764748E-2</v>
      </c>
      <c r="J11" s="374">
        <v>2.5552454563145645E-3</v>
      </c>
      <c r="K11" s="374">
        <v>1.1880744158190069E-2</v>
      </c>
      <c r="L11" s="374">
        <v>1.2852297456278268E-3</v>
      </c>
    </row>
    <row r="12" spans="1:12" x14ac:dyDescent="0.25">
      <c r="A12" s="78">
        <v>10000</v>
      </c>
      <c r="B12" s="261" t="s">
        <v>94</v>
      </c>
      <c r="C12" s="290">
        <v>20000</v>
      </c>
      <c r="D12" s="288"/>
      <c r="E12" s="83">
        <f>'[2]Table A6'!B10/1000</f>
        <v>27892.736000000001</v>
      </c>
      <c r="F12" s="373">
        <f>'[2]Table A6'!C10/1000</f>
        <v>0.376</v>
      </c>
      <c r="G12" s="83">
        <f>'[2]Table A6'!D10/1000</f>
        <v>19292.909</v>
      </c>
      <c r="H12" s="373">
        <f>'[2]Table A6'!E10/1000</f>
        <v>0.26</v>
      </c>
      <c r="I12" s="374">
        <v>3.8897143087757602E-2</v>
      </c>
      <c r="J12" s="374">
        <v>2.6904461503958824E-2</v>
      </c>
      <c r="K12" s="374">
        <v>2.5108971112412091E-2</v>
      </c>
      <c r="L12" s="374">
        <v>1.7367428378320261E-2</v>
      </c>
    </row>
    <row r="13" spans="1:12" x14ac:dyDescent="0.25">
      <c r="A13" s="78">
        <v>20000</v>
      </c>
      <c r="B13" s="261" t="s">
        <v>94</v>
      </c>
      <c r="C13" s="290">
        <v>30000</v>
      </c>
      <c r="D13" s="288"/>
      <c r="E13" s="83">
        <f>'[2]Table A6'!B11/1000</f>
        <v>65495.48</v>
      </c>
      <c r="F13" s="373">
        <f>'[2]Table A6'!C11/1000</f>
        <v>0.91100000000000003</v>
      </c>
      <c r="G13" s="83">
        <f>'[2]Table A6'!D11/1000</f>
        <v>57415.798000000003</v>
      </c>
      <c r="H13" s="373">
        <f>'[2]Table A6'!E11/1000</f>
        <v>0.79800000000000004</v>
      </c>
      <c r="I13" s="374">
        <v>4.9254386589127896E-2</v>
      </c>
      <c r="J13" s="374">
        <v>4.3178245445567795E-2</v>
      </c>
      <c r="K13" s="374">
        <v>3.6519658666146398E-2</v>
      </c>
      <c r="L13" s="374">
        <v>3.2014504588780947E-2</v>
      </c>
    </row>
    <row r="14" spans="1:12" x14ac:dyDescent="0.25">
      <c r="A14" s="78">
        <v>30000</v>
      </c>
      <c r="B14" s="261" t="s">
        <v>94</v>
      </c>
      <c r="C14" s="290">
        <v>40000</v>
      </c>
      <c r="D14" s="288"/>
      <c r="E14" s="83">
        <f>'[2]Table A6'!B12/1000</f>
        <v>93603.361000000004</v>
      </c>
      <c r="F14" s="373">
        <f>'[2]Table A6'!C12/1000</f>
        <v>1.496</v>
      </c>
      <c r="G14" s="83">
        <f>'[2]Table A6'!D12/1000</f>
        <v>87961.808999999994</v>
      </c>
      <c r="H14" s="373">
        <f>'[2]Table A6'!E12/1000</f>
        <v>1.4059999999999999</v>
      </c>
      <c r="I14" s="374">
        <v>5.5216356204374893E-2</v>
      </c>
      <c r="J14" s="374">
        <v>5.1888420738708183E-2</v>
      </c>
      <c r="K14" s="374">
        <v>4.2929106937174846E-2</v>
      </c>
      <c r="L14" s="374">
        <v>4.0341734149357614E-2</v>
      </c>
    </row>
    <row r="15" spans="1:12" x14ac:dyDescent="0.25">
      <c r="A15" s="78">
        <v>40000</v>
      </c>
      <c r="B15" s="261" t="s">
        <v>94</v>
      </c>
      <c r="C15" s="290">
        <v>50000</v>
      </c>
      <c r="D15" s="288"/>
      <c r="E15" s="83">
        <f>'[2]Table A6'!B13/1000</f>
        <v>102891.768</v>
      </c>
      <c r="F15" s="373">
        <f>'[2]Table A6'!C13/1000</f>
        <v>2.08</v>
      </c>
      <c r="G15" s="83">
        <f>'[2]Table A6'!D13/1000</f>
        <v>98717.611999999994</v>
      </c>
      <c r="H15" s="373">
        <f>'[2]Table A6'!E13/1000</f>
        <v>1.9950000000000001</v>
      </c>
      <c r="I15" s="374">
        <v>5.8893683990395559E-2</v>
      </c>
      <c r="J15" s="374">
        <v>5.6504460545516916E-2</v>
      </c>
      <c r="K15" s="374">
        <v>4.6474496343999243E-2</v>
      </c>
      <c r="L15" s="374">
        <v>4.4589099664244625E-2</v>
      </c>
    </row>
    <row r="16" spans="1:12" x14ac:dyDescent="0.25">
      <c r="A16" s="78">
        <v>50000</v>
      </c>
      <c r="B16" s="261" t="s">
        <v>94</v>
      </c>
      <c r="C16" s="290">
        <v>75000</v>
      </c>
      <c r="D16" s="288"/>
      <c r="E16" s="83">
        <f>'[2]Table A6'!B14/1000</f>
        <v>230257.30300000001</v>
      </c>
      <c r="F16" s="373">
        <f>'[2]Table A6'!C14/1000</f>
        <v>3.01</v>
      </c>
      <c r="G16" s="83">
        <f>'[2]Table A6'!D14/1000</f>
        <v>223083.77900000001</v>
      </c>
      <c r="H16" s="373">
        <f>'[2]Table A6'!E14/1000</f>
        <v>2.9169999999999998</v>
      </c>
      <c r="I16" s="374">
        <v>6.2284622599416847E-2</v>
      </c>
      <c r="J16" s="374">
        <v>6.0344183667723719E-2</v>
      </c>
      <c r="K16" s="374">
        <v>4.9182564603542991E-2</v>
      </c>
      <c r="L16" s="374">
        <v>4.7650312193007867E-2</v>
      </c>
    </row>
    <row r="17" spans="1:12" x14ac:dyDescent="0.25">
      <c r="A17" s="78">
        <v>75000</v>
      </c>
      <c r="B17" s="261" t="s">
        <v>94</v>
      </c>
      <c r="C17" s="290">
        <v>100000</v>
      </c>
      <c r="D17" s="288"/>
      <c r="E17" s="83">
        <f>'[2]Table A6'!B15/1000</f>
        <v>214546.364</v>
      </c>
      <c r="F17" s="373">
        <f>'[2]Table A6'!C15/1000</f>
        <v>4.4850000000000003</v>
      </c>
      <c r="G17" s="83">
        <f>'[2]Table A6'!D15/1000</f>
        <v>206186.761</v>
      </c>
      <c r="H17" s="373">
        <f>'[2]Table A6'!E15/1000</f>
        <v>4.3109999999999999</v>
      </c>
      <c r="I17" s="374">
        <v>6.5455071489208774E-2</v>
      </c>
      <c r="J17" s="374">
        <v>6.2904674447819608E-2</v>
      </c>
      <c r="K17" s="374">
        <v>5.1793337902562471E-2</v>
      </c>
      <c r="L17" s="374">
        <v>4.9775257824960804E-2</v>
      </c>
    </row>
    <row r="18" spans="1:12" x14ac:dyDescent="0.25">
      <c r="A18" s="78">
        <v>100000</v>
      </c>
      <c r="B18" s="261" t="s">
        <v>94</v>
      </c>
      <c r="C18" s="290">
        <v>150000</v>
      </c>
      <c r="D18" s="288"/>
      <c r="E18" s="83">
        <f>'[2]Table A6'!B16/1000</f>
        <v>323982.12300000002</v>
      </c>
      <c r="F18" s="373">
        <f>'[2]Table A6'!C16/1000</f>
        <v>6.6660000000000004</v>
      </c>
      <c r="G18" s="83">
        <f>'[2]Table A6'!D16/1000</f>
        <v>309300.658</v>
      </c>
      <c r="H18" s="373">
        <f>'[2]Table A6'!E16/1000</f>
        <v>6.3639999999999999</v>
      </c>
      <c r="I18" s="374">
        <v>6.8672606864193964E-2</v>
      </c>
      <c r="J18" s="374">
        <v>6.5560662091440486E-2</v>
      </c>
      <c r="K18" s="374">
        <v>5.5139172839126983E-2</v>
      </c>
      <c r="L18" s="374">
        <v>5.2640504614255221E-2</v>
      </c>
    </row>
    <row r="19" spans="1:12" x14ac:dyDescent="0.25">
      <c r="A19" s="78">
        <v>150000</v>
      </c>
      <c r="B19" s="261" t="s">
        <v>94</v>
      </c>
      <c r="C19" s="290">
        <v>200000</v>
      </c>
      <c r="D19" s="288"/>
      <c r="E19" s="83">
        <f>'[2]Table A6'!B17/1000</f>
        <v>183592.397</v>
      </c>
      <c r="F19" s="373">
        <f>'[2]Table A6'!C17/1000</f>
        <v>10.119999999999999</v>
      </c>
      <c r="G19" s="83">
        <f>'[2]Table A6'!D17/1000</f>
        <v>174281.58900000001</v>
      </c>
      <c r="H19" s="373">
        <f>'[2]Table A6'!E17/1000</f>
        <v>9.6069999999999993</v>
      </c>
      <c r="I19" s="374">
        <v>7.2201928580634706E-2</v>
      </c>
      <c r="J19" s="374">
        <v>6.8540239397263988E-2</v>
      </c>
      <c r="K19" s="374">
        <v>5.9192570679114175E-2</v>
      </c>
      <c r="L19" s="374">
        <v>5.619064538359303E-2</v>
      </c>
    </row>
    <row r="20" spans="1:12" x14ac:dyDescent="0.25">
      <c r="A20" s="78">
        <v>200000</v>
      </c>
      <c r="B20" s="261" t="s">
        <v>94</v>
      </c>
      <c r="C20" s="290">
        <v>300000</v>
      </c>
      <c r="D20" s="288"/>
      <c r="E20" s="83">
        <f>'[2]Table A6'!B18/1000</f>
        <v>169595.26699999999</v>
      </c>
      <c r="F20" s="373">
        <f>'[2]Table A6'!C18/1000</f>
        <v>16.222999999999999</v>
      </c>
      <c r="G20" s="83">
        <f>'[2]Table A6'!D18/1000</f>
        <v>159452.049</v>
      </c>
      <c r="H20" s="373">
        <f>'[2]Table A6'!E18/1000</f>
        <v>15.253</v>
      </c>
      <c r="I20" s="374">
        <v>7.5929640002426593E-2</v>
      </c>
      <c r="J20" s="374">
        <v>7.1388411318219658E-2</v>
      </c>
      <c r="K20" s="374">
        <v>6.8234915734634624E-2</v>
      </c>
      <c r="L20" s="374">
        <v>6.4153896035493915E-2</v>
      </c>
    </row>
    <row r="21" spans="1:12" x14ac:dyDescent="0.25">
      <c r="A21" s="78">
        <v>300000</v>
      </c>
      <c r="B21" s="261" t="s">
        <v>95</v>
      </c>
      <c r="C21" s="296" t="s">
        <v>96</v>
      </c>
      <c r="D21" s="288"/>
      <c r="E21" s="83">
        <f>'[2]Table A6'!B19/1000</f>
        <v>521711.64199999999</v>
      </c>
      <c r="F21" s="373">
        <f>'[2]Table A6'!C19/1000</f>
        <v>67.11</v>
      </c>
      <c r="G21" s="83">
        <f>'[2]Table A6'!D19/1000</f>
        <v>464985.49200000003</v>
      </c>
      <c r="H21" s="373">
        <f>'[2]Table A6'!E19/1000</f>
        <v>59.813000000000002</v>
      </c>
      <c r="I21" s="374">
        <v>8.659188489699611E-2</v>
      </c>
      <c r="J21" s="374">
        <v>7.7176675697103014E-2</v>
      </c>
      <c r="K21" s="374">
        <v>7.8774223263161067E-2</v>
      </c>
      <c r="L21" s="374">
        <v>7.0209035053388352E-2</v>
      </c>
    </row>
    <row r="22" spans="1:12" x14ac:dyDescent="0.25">
      <c r="A22" s="651" t="s">
        <v>99</v>
      </c>
      <c r="B22" s="651"/>
      <c r="C22" s="651"/>
      <c r="D22" s="651"/>
      <c r="E22" s="83">
        <v>1937065.21</v>
      </c>
      <c r="F22" s="179">
        <v>3.7342414161101276</v>
      </c>
      <c r="G22" s="65">
        <v>1800824.3059999999</v>
      </c>
      <c r="H22" s="375">
        <v>3.4804873448292319</v>
      </c>
      <c r="I22" s="374">
        <v>6.8843865773264096E-2</v>
      </c>
      <c r="J22" s="374">
        <v>6.4001824080819392E-2</v>
      </c>
      <c r="K22" s="374">
        <v>5.6088712761259485E-2</v>
      </c>
      <c r="L22" s="374">
        <v>5.2143787783338717E-2</v>
      </c>
    </row>
    <row r="23" spans="1:12" ht="7.5" customHeight="1" x14ac:dyDescent="0.25">
      <c r="A23" s="652"/>
      <c r="B23" s="652"/>
      <c r="C23" s="652"/>
      <c r="D23" s="652"/>
      <c r="E23" s="376"/>
      <c r="F23" s="377"/>
      <c r="G23" s="31"/>
      <c r="H23" s="375"/>
      <c r="I23" s="374"/>
      <c r="J23" s="374"/>
      <c r="K23" s="374"/>
      <c r="L23" s="374"/>
    </row>
    <row r="24" spans="1:12" s="379" customFormat="1" x14ac:dyDescent="0.25">
      <c r="A24" s="653" t="s">
        <v>198</v>
      </c>
      <c r="B24" s="653"/>
      <c r="C24" s="653"/>
      <c r="D24" s="653"/>
      <c r="E24" s="378"/>
      <c r="F24" s="378"/>
      <c r="G24" s="31"/>
      <c r="H24" s="375"/>
      <c r="I24" s="654" t="s">
        <v>71</v>
      </c>
      <c r="J24" s="654"/>
      <c r="K24" s="654"/>
      <c r="L24" s="654"/>
    </row>
    <row r="25" spans="1:12" x14ac:dyDescent="0.25">
      <c r="A25" s="363"/>
      <c r="B25" s="380" t="s">
        <v>68</v>
      </c>
      <c r="C25" s="363"/>
      <c r="D25" s="363"/>
      <c r="E25" s="654" t="s">
        <v>71</v>
      </c>
      <c r="F25" s="654"/>
      <c r="G25" s="83">
        <f>'[2]Table A6'!D28/1000</f>
        <v>-3780.1419999999998</v>
      </c>
      <c r="H25" s="373">
        <f>'[2]Table A6'!E28/1000</f>
        <v>-0.28799999999999998</v>
      </c>
      <c r="I25" s="654"/>
      <c r="J25" s="654"/>
      <c r="K25" s="654"/>
      <c r="L25" s="654"/>
    </row>
    <row r="26" spans="1:12" x14ac:dyDescent="0.25">
      <c r="A26" s="381">
        <v>0</v>
      </c>
      <c r="B26" s="260" t="s">
        <v>94</v>
      </c>
      <c r="C26" s="382">
        <v>5000</v>
      </c>
      <c r="D26" s="383"/>
      <c r="E26" s="654"/>
      <c r="F26" s="654"/>
      <c r="G26" s="83">
        <f>'[2]Table A6'!D29/1000</f>
        <v>-7345.5209999999997</v>
      </c>
      <c r="H26" s="373">
        <f>'[2]Table A6'!E29/1000</f>
        <v>-0.104</v>
      </c>
      <c r="I26" s="654"/>
      <c r="J26" s="654"/>
      <c r="K26" s="654"/>
      <c r="L26" s="654"/>
    </row>
    <row r="27" spans="1:12" x14ac:dyDescent="0.25">
      <c r="A27" s="381">
        <v>5000</v>
      </c>
      <c r="B27" s="260" t="s">
        <v>94</v>
      </c>
      <c r="C27" s="382">
        <v>10000</v>
      </c>
      <c r="D27" s="383"/>
      <c r="E27" s="654"/>
      <c r="F27" s="654"/>
      <c r="G27" s="83">
        <f>'[2]Table A6'!D30/1000</f>
        <v>-1827.7739999999999</v>
      </c>
      <c r="H27" s="373">
        <f>'[2]Table A6'!E30/1000</f>
        <v>-0.16500000000000001</v>
      </c>
      <c r="I27" s="654"/>
      <c r="J27" s="654"/>
      <c r="K27" s="654"/>
      <c r="L27" s="654"/>
    </row>
    <row r="28" spans="1:12" x14ac:dyDescent="0.25">
      <c r="A28" s="381">
        <v>10000</v>
      </c>
      <c r="B28" s="260" t="s">
        <v>95</v>
      </c>
      <c r="C28" s="380" t="s">
        <v>96</v>
      </c>
      <c r="D28" s="383"/>
      <c r="E28" s="654"/>
      <c r="F28" s="654"/>
      <c r="G28" s="83">
        <f>'[2]Table A6'!D31/1000</f>
        <v>-1830.2429999999999</v>
      </c>
      <c r="H28" s="373">
        <f>'[2]Table A6'!E31/1000</f>
        <v>-0.15898499829108859</v>
      </c>
      <c r="I28" s="654"/>
      <c r="J28" s="654"/>
      <c r="K28" s="654"/>
      <c r="L28" s="654"/>
    </row>
    <row r="29" spans="1:12" x14ac:dyDescent="0.25">
      <c r="A29" s="651" t="s">
        <v>206</v>
      </c>
      <c r="B29" s="651"/>
      <c r="C29" s="651"/>
      <c r="D29" s="651"/>
      <c r="E29" s="654"/>
      <c r="F29" s="654"/>
      <c r="G29" s="83">
        <f>SUM(G25:G28)</f>
        <v>-14783.68</v>
      </c>
      <c r="H29" s="373">
        <v>-0.13901626094475783</v>
      </c>
      <c r="I29" s="654"/>
      <c r="J29" s="654"/>
      <c r="K29" s="654"/>
      <c r="L29" s="654"/>
    </row>
    <row r="30" spans="1:12" ht="7.5" customHeight="1" x14ac:dyDescent="0.25">
      <c r="A30" s="652"/>
      <c r="B30" s="652"/>
      <c r="C30" s="652"/>
      <c r="D30" s="652"/>
      <c r="E30" s="384"/>
      <c r="F30" s="384"/>
      <c r="G30" s="83"/>
      <c r="H30" s="373"/>
      <c r="I30" s="654"/>
      <c r="J30" s="654"/>
      <c r="K30" s="654"/>
      <c r="L30" s="654"/>
    </row>
    <row r="31" spans="1:12" s="334" customFormat="1" ht="18" customHeight="1" x14ac:dyDescent="0.25">
      <c r="A31" s="656" t="s">
        <v>200</v>
      </c>
      <c r="B31" s="656"/>
      <c r="C31" s="656"/>
      <c r="D31" s="656"/>
      <c r="E31" s="338">
        <v>1937065.21</v>
      </c>
      <c r="F31" s="385">
        <v>3.1055115839108627</v>
      </c>
      <c r="G31" s="338">
        <v>1786040.6259999999</v>
      </c>
      <c r="H31" s="385">
        <v>2.8633882972780293</v>
      </c>
      <c r="I31" s="655"/>
      <c r="J31" s="655"/>
      <c r="K31" s="655"/>
      <c r="L31" s="655"/>
    </row>
    <row r="32" spans="1:12" x14ac:dyDescent="0.25">
      <c r="A32" s="367" t="s">
        <v>62</v>
      </c>
      <c r="D32" s="367"/>
    </row>
    <row r="36" spans="3:12" x14ac:dyDescent="0.25">
      <c r="C36" s="255"/>
      <c r="D36" s="255"/>
      <c r="E36" s="255"/>
      <c r="F36" s="255"/>
      <c r="G36" s="255"/>
      <c r="H36" s="255"/>
      <c r="I36" s="255"/>
      <c r="J36" s="255"/>
      <c r="K36" s="255"/>
      <c r="L36" s="255"/>
    </row>
    <row r="37" spans="3:12" x14ac:dyDescent="0.25">
      <c r="C37" s="255"/>
      <c r="D37" s="255"/>
      <c r="E37" s="255"/>
      <c r="F37" s="255"/>
      <c r="G37" s="255"/>
      <c r="H37" s="255"/>
      <c r="I37" s="255"/>
      <c r="J37" s="255"/>
      <c r="K37" s="255"/>
      <c r="L37" s="255"/>
    </row>
    <row r="38" spans="3:12" x14ac:dyDescent="0.25">
      <c r="C38" s="255"/>
      <c r="D38" s="255"/>
      <c r="E38" s="255"/>
      <c r="F38" s="255"/>
      <c r="G38" s="255"/>
      <c r="H38" s="255"/>
      <c r="I38" s="255"/>
      <c r="J38" s="255"/>
      <c r="K38" s="255"/>
      <c r="L38" s="255"/>
    </row>
    <row r="39" spans="3:12" x14ac:dyDescent="0.25">
      <c r="C39" s="255"/>
      <c r="D39" s="255"/>
      <c r="E39" s="255"/>
      <c r="F39" s="255"/>
      <c r="G39" s="255"/>
      <c r="H39" s="255"/>
      <c r="I39" s="255"/>
      <c r="J39" s="255"/>
      <c r="K39" s="255"/>
      <c r="L39" s="255"/>
    </row>
    <row r="40" spans="3:12" x14ac:dyDescent="0.25">
      <c r="C40" s="255"/>
      <c r="D40" s="255"/>
      <c r="E40" s="255"/>
      <c r="F40" s="255"/>
      <c r="G40" s="255"/>
      <c r="H40" s="255"/>
      <c r="I40" s="255"/>
      <c r="J40" s="255"/>
      <c r="K40" s="255"/>
      <c r="L40" s="255"/>
    </row>
    <row r="41" spans="3:12" x14ac:dyDescent="0.25">
      <c r="C41" s="255"/>
      <c r="D41" s="255"/>
      <c r="E41" s="255"/>
      <c r="F41" s="255"/>
      <c r="G41" s="255"/>
      <c r="H41" s="255"/>
      <c r="I41" s="255"/>
      <c r="J41" s="255"/>
      <c r="K41" s="255"/>
      <c r="L41" s="255"/>
    </row>
  </sheetData>
  <mergeCells count="20">
    <mergeCell ref="A9:D9"/>
    <mergeCell ref="A22:D22"/>
    <mergeCell ref="A23:D23"/>
    <mergeCell ref="A24:D24"/>
    <mergeCell ref="I24:L31"/>
    <mergeCell ref="E25:F29"/>
    <mergeCell ref="A29:D29"/>
    <mergeCell ref="A30:D30"/>
    <mergeCell ref="A31:D31"/>
    <mergeCell ref="A1:L1"/>
    <mergeCell ref="A2:L2"/>
    <mergeCell ref="A3:L3"/>
    <mergeCell ref="A4:L4"/>
    <mergeCell ref="A6:D8"/>
    <mergeCell ref="E6:H6"/>
    <mergeCell ref="I6:L6"/>
    <mergeCell ref="E7:F7"/>
    <mergeCell ref="G7:H7"/>
    <mergeCell ref="I7:J7"/>
    <mergeCell ref="K7:L7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I53"/>
  <sheetViews>
    <sheetView tabSelected="1" workbookViewId="0">
      <selection activeCell="O14" sqref="O14"/>
    </sheetView>
  </sheetViews>
  <sheetFormatPr defaultRowHeight="15" x14ac:dyDescent="0.25"/>
  <cols>
    <col min="1" max="1" width="32" style="256" customWidth="1"/>
    <col min="2" max="2" width="9.7109375" style="256" customWidth="1"/>
    <col min="3" max="3" width="12.7109375" style="256" customWidth="1"/>
    <col min="4" max="4" width="9.7109375" style="256" customWidth="1"/>
    <col min="5" max="5" width="12.7109375" style="256" customWidth="1"/>
    <col min="6" max="6" width="9.7109375" style="256" customWidth="1"/>
    <col min="7" max="7" width="12.7109375" style="256" customWidth="1"/>
    <col min="8" max="8" width="9.7109375" style="256" customWidth="1"/>
    <col min="9" max="9" width="12.7109375" style="256" customWidth="1"/>
    <col min="10" max="256" width="9.140625" style="256"/>
    <col min="257" max="257" width="32" style="256" customWidth="1"/>
    <col min="258" max="258" width="9.7109375" style="256" customWidth="1"/>
    <col min="259" max="259" width="12.7109375" style="256" customWidth="1"/>
    <col min="260" max="260" width="9.7109375" style="256" customWidth="1"/>
    <col min="261" max="261" width="12.7109375" style="256" customWidth="1"/>
    <col min="262" max="262" width="9.7109375" style="256" customWidth="1"/>
    <col min="263" max="263" width="12.7109375" style="256" customWidth="1"/>
    <col min="264" max="264" width="9.7109375" style="256" customWidth="1"/>
    <col min="265" max="265" width="12.7109375" style="256" customWidth="1"/>
    <col min="266" max="512" width="9.140625" style="256"/>
    <col min="513" max="513" width="32" style="256" customWidth="1"/>
    <col min="514" max="514" width="9.7109375" style="256" customWidth="1"/>
    <col min="515" max="515" width="12.7109375" style="256" customWidth="1"/>
    <col min="516" max="516" width="9.7109375" style="256" customWidth="1"/>
    <col min="517" max="517" width="12.7109375" style="256" customWidth="1"/>
    <col min="518" max="518" width="9.7109375" style="256" customWidth="1"/>
    <col min="519" max="519" width="12.7109375" style="256" customWidth="1"/>
    <col min="520" max="520" width="9.7109375" style="256" customWidth="1"/>
    <col min="521" max="521" width="12.7109375" style="256" customWidth="1"/>
    <col min="522" max="768" width="9.140625" style="256"/>
    <col min="769" max="769" width="32" style="256" customWidth="1"/>
    <col min="770" max="770" width="9.7109375" style="256" customWidth="1"/>
    <col min="771" max="771" width="12.7109375" style="256" customWidth="1"/>
    <col min="772" max="772" width="9.7109375" style="256" customWidth="1"/>
    <col min="773" max="773" width="12.7109375" style="256" customWidth="1"/>
    <col min="774" max="774" width="9.7109375" style="256" customWidth="1"/>
    <col min="775" max="775" width="12.7109375" style="256" customWidth="1"/>
    <col min="776" max="776" width="9.7109375" style="256" customWidth="1"/>
    <col min="777" max="777" width="12.7109375" style="256" customWidth="1"/>
    <col min="778" max="1024" width="9.140625" style="256"/>
    <col min="1025" max="1025" width="32" style="256" customWidth="1"/>
    <col min="1026" max="1026" width="9.7109375" style="256" customWidth="1"/>
    <col min="1027" max="1027" width="12.7109375" style="256" customWidth="1"/>
    <col min="1028" max="1028" width="9.7109375" style="256" customWidth="1"/>
    <col min="1029" max="1029" width="12.7109375" style="256" customWidth="1"/>
    <col min="1030" max="1030" width="9.7109375" style="256" customWidth="1"/>
    <col min="1031" max="1031" width="12.7109375" style="256" customWidth="1"/>
    <col min="1032" max="1032" width="9.7109375" style="256" customWidth="1"/>
    <col min="1033" max="1033" width="12.7109375" style="256" customWidth="1"/>
    <col min="1034" max="1280" width="9.140625" style="256"/>
    <col min="1281" max="1281" width="32" style="256" customWidth="1"/>
    <col min="1282" max="1282" width="9.7109375" style="256" customWidth="1"/>
    <col min="1283" max="1283" width="12.7109375" style="256" customWidth="1"/>
    <col min="1284" max="1284" width="9.7109375" style="256" customWidth="1"/>
    <col min="1285" max="1285" width="12.7109375" style="256" customWidth="1"/>
    <col min="1286" max="1286" width="9.7109375" style="256" customWidth="1"/>
    <col min="1287" max="1287" width="12.7109375" style="256" customWidth="1"/>
    <col min="1288" max="1288" width="9.7109375" style="256" customWidth="1"/>
    <col min="1289" max="1289" width="12.7109375" style="256" customWidth="1"/>
    <col min="1290" max="1536" width="9.140625" style="256"/>
    <col min="1537" max="1537" width="32" style="256" customWidth="1"/>
    <col min="1538" max="1538" width="9.7109375" style="256" customWidth="1"/>
    <col min="1539" max="1539" width="12.7109375" style="256" customWidth="1"/>
    <col min="1540" max="1540" width="9.7109375" style="256" customWidth="1"/>
    <col min="1541" max="1541" width="12.7109375" style="256" customWidth="1"/>
    <col min="1542" max="1542" width="9.7109375" style="256" customWidth="1"/>
    <col min="1543" max="1543" width="12.7109375" style="256" customWidth="1"/>
    <col min="1544" max="1544" width="9.7109375" style="256" customWidth="1"/>
    <col min="1545" max="1545" width="12.7109375" style="256" customWidth="1"/>
    <col min="1546" max="1792" width="9.140625" style="256"/>
    <col min="1793" max="1793" width="32" style="256" customWidth="1"/>
    <col min="1794" max="1794" width="9.7109375" style="256" customWidth="1"/>
    <col min="1795" max="1795" width="12.7109375" style="256" customWidth="1"/>
    <col min="1796" max="1796" width="9.7109375" style="256" customWidth="1"/>
    <col min="1797" max="1797" width="12.7109375" style="256" customWidth="1"/>
    <col min="1798" max="1798" width="9.7109375" style="256" customWidth="1"/>
    <col min="1799" max="1799" width="12.7109375" style="256" customWidth="1"/>
    <col min="1800" max="1800" width="9.7109375" style="256" customWidth="1"/>
    <col min="1801" max="1801" width="12.7109375" style="256" customWidth="1"/>
    <col min="1802" max="2048" width="9.140625" style="256"/>
    <col min="2049" max="2049" width="32" style="256" customWidth="1"/>
    <col min="2050" max="2050" width="9.7109375" style="256" customWidth="1"/>
    <col min="2051" max="2051" width="12.7109375" style="256" customWidth="1"/>
    <col min="2052" max="2052" width="9.7109375" style="256" customWidth="1"/>
    <col min="2053" max="2053" width="12.7109375" style="256" customWidth="1"/>
    <col min="2054" max="2054" width="9.7109375" style="256" customWidth="1"/>
    <col min="2055" max="2055" width="12.7109375" style="256" customWidth="1"/>
    <col min="2056" max="2056" width="9.7109375" style="256" customWidth="1"/>
    <col min="2057" max="2057" width="12.7109375" style="256" customWidth="1"/>
    <col min="2058" max="2304" width="9.140625" style="256"/>
    <col min="2305" max="2305" width="32" style="256" customWidth="1"/>
    <col min="2306" max="2306" width="9.7109375" style="256" customWidth="1"/>
    <col min="2307" max="2307" width="12.7109375" style="256" customWidth="1"/>
    <col min="2308" max="2308" width="9.7109375" style="256" customWidth="1"/>
    <col min="2309" max="2309" width="12.7109375" style="256" customWidth="1"/>
    <col min="2310" max="2310" width="9.7109375" style="256" customWidth="1"/>
    <col min="2311" max="2311" width="12.7109375" style="256" customWidth="1"/>
    <col min="2312" max="2312" width="9.7109375" style="256" customWidth="1"/>
    <col min="2313" max="2313" width="12.7109375" style="256" customWidth="1"/>
    <col min="2314" max="2560" width="9.140625" style="256"/>
    <col min="2561" max="2561" width="32" style="256" customWidth="1"/>
    <col min="2562" max="2562" width="9.7109375" style="256" customWidth="1"/>
    <col min="2563" max="2563" width="12.7109375" style="256" customWidth="1"/>
    <col min="2564" max="2564" width="9.7109375" style="256" customWidth="1"/>
    <col min="2565" max="2565" width="12.7109375" style="256" customWidth="1"/>
    <col min="2566" max="2566" width="9.7109375" style="256" customWidth="1"/>
    <col min="2567" max="2567" width="12.7109375" style="256" customWidth="1"/>
    <col min="2568" max="2568" width="9.7109375" style="256" customWidth="1"/>
    <col min="2569" max="2569" width="12.7109375" style="256" customWidth="1"/>
    <col min="2570" max="2816" width="9.140625" style="256"/>
    <col min="2817" max="2817" width="32" style="256" customWidth="1"/>
    <col min="2818" max="2818" width="9.7109375" style="256" customWidth="1"/>
    <col min="2819" max="2819" width="12.7109375" style="256" customWidth="1"/>
    <col min="2820" max="2820" width="9.7109375" style="256" customWidth="1"/>
    <col min="2821" max="2821" width="12.7109375" style="256" customWidth="1"/>
    <col min="2822" max="2822" width="9.7109375" style="256" customWidth="1"/>
    <col min="2823" max="2823" width="12.7109375" style="256" customWidth="1"/>
    <col min="2824" max="2824" width="9.7109375" style="256" customWidth="1"/>
    <col min="2825" max="2825" width="12.7109375" style="256" customWidth="1"/>
    <col min="2826" max="3072" width="9.140625" style="256"/>
    <col min="3073" max="3073" width="32" style="256" customWidth="1"/>
    <col min="3074" max="3074" width="9.7109375" style="256" customWidth="1"/>
    <col min="3075" max="3075" width="12.7109375" style="256" customWidth="1"/>
    <col min="3076" max="3076" width="9.7109375" style="256" customWidth="1"/>
    <col min="3077" max="3077" width="12.7109375" style="256" customWidth="1"/>
    <col min="3078" max="3078" width="9.7109375" style="256" customWidth="1"/>
    <col min="3079" max="3079" width="12.7109375" style="256" customWidth="1"/>
    <col min="3080" max="3080" width="9.7109375" style="256" customWidth="1"/>
    <col min="3081" max="3081" width="12.7109375" style="256" customWidth="1"/>
    <col min="3082" max="3328" width="9.140625" style="256"/>
    <col min="3329" max="3329" width="32" style="256" customWidth="1"/>
    <col min="3330" max="3330" width="9.7109375" style="256" customWidth="1"/>
    <col min="3331" max="3331" width="12.7109375" style="256" customWidth="1"/>
    <col min="3332" max="3332" width="9.7109375" style="256" customWidth="1"/>
    <col min="3333" max="3333" width="12.7109375" style="256" customWidth="1"/>
    <col min="3334" max="3334" width="9.7109375" style="256" customWidth="1"/>
    <col min="3335" max="3335" width="12.7109375" style="256" customWidth="1"/>
    <col min="3336" max="3336" width="9.7109375" style="256" customWidth="1"/>
    <col min="3337" max="3337" width="12.7109375" style="256" customWidth="1"/>
    <col min="3338" max="3584" width="9.140625" style="256"/>
    <col min="3585" max="3585" width="32" style="256" customWidth="1"/>
    <col min="3586" max="3586" width="9.7109375" style="256" customWidth="1"/>
    <col min="3587" max="3587" width="12.7109375" style="256" customWidth="1"/>
    <col min="3588" max="3588" width="9.7109375" style="256" customWidth="1"/>
    <col min="3589" max="3589" width="12.7109375" style="256" customWidth="1"/>
    <col min="3590" max="3590" width="9.7109375" style="256" customWidth="1"/>
    <col min="3591" max="3591" width="12.7109375" style="256" customWidth="1"/>
    <col min="3592" max="3592" width="9.7109375" style="256" customWidth="1"/>
    <col min="3593" max="3593" width="12.7109375" style="256" customWidth="1"/>
    <col min="3594" max="3840" width="9.140625" style="256"/>
    <col min="3841" max="3841" width="32" style="256" customWidth="1"/>
    <col min="3842" max="3842" width="9.7109375" style="256" customWidth="1"/>
    <col min="3843" max="3843" width="12.7109375" style="256" customWidth="1"/>
    <col min="3844" max="3844" width="9.7109375" style="256" customWidth="1"/>
    <col min="3845" max="3845" width="12.7109375" style="256" customWidth="1"/>
    <col min="3846" max="3846" width="9.7109375" style="256" customWidth="1"/>
    <col min="3847" max="3847" width="12.7109375" style="256" customWidth="1"/>
    <col min="3848" max="3848" width="9.7109375" style="256" customWidth="1"/>
    <col min="3849" max="3849" width="12.7109375" style="256" customWidth="1"/>
    <col min="3850" max="4096" width="9.140625" style="256"/>
    <col min="4097" max="4097" width="32" style="256" customWidth="1"/>
    <col min="4098" max="4098" width="9.7109375" style="256" customWidth="1"/>
    <col min="4099" max="4099" width="12.7109375" style="256" customWidth="1"/>
    <col min="4100" max="4100" width="9.7109375" style="256" customWidth="1"/>
    <col min="4101" max="4101" width="12.7109375" style="256" customWidth="1"/>
    <col min="4102" max="4102" width="9.7109375" style="256" customWidth="1"/>
    <col min="4103" max="4103" width="12.7109375" style="256" customWidth="1"/>
    <col min="4104" max="4104" width="9.7109375" style="256" customWidth="1"/>
    <col min="4105" max="4105" width="12.7109375" style="256" customWidth="1"/>
    <col min="4106" max="4352" width="9.140625" style="256"/>
    <col min="4353" max="4353" width="32" style="256" customWidth="1"/>
    <col min="4354" max="4354" width="9.7109375" style="256" customWidth="1"/>
    <col min="4355" max="4355" width="12.7109375" style="256" customWidth="1"/>
    <col min="4356" max="4356" width="9.7109375" style="256" customWidth="1"/>
    <col min="4357" max="4357" width="12.7109375" style="256" customWidth="1"/>
    <col min="4358" max="4358" width="9.7109375" style="256" customWidth="1"/>
    <col min="4359" max="4359" width="12.7109375" style="256" customWidth="1"/>
    <col min="4360" max="4360" width="9.7109375" style="256" customWidth="1"/>
    <col min="4361" max="4361" width="12.7109375" style="256" customWidth="1"/>
    <col min="4362" max="4608" width="9.140625" style="256"/>
    <col min="4609" max="4609" width="32" style="256" customWidth="1"/>
    <col min="4610" max="4610" width="9.7109375" style="256" customWidth="1"/>
    <col min="4611" max="4611" width="12.7109375" style="256" customWidth="1"/>
    <col min="4612" max="4612" width="9.7109375" style="256" customWidth="1"/>
    <col min="4613" max="4613" width="12.7109375" style="256" customWidth="1"/>
    <col min="4614" max="4614" width="9.7109375" style="256" customWidth="1"/>
    <col min="4615" max="4615" width="12.7109375" style="256" customWidth="1"/>
    <col min="4616" max="4616" width="9.7109375" style="256" customWidth="1"/>
    <col min="4617" max="4617" width="12.7109375" style="256" customWidth="1"/>
    <col min="4618" max="4864" width="9.140625" style="256"/>
    <col min="4865" max="4865" width="32" style="256" customWidth="1"/>
    <col min="4866" max="4866" width="9.7109375" style="256" customWidth="1"/>
    <col min="4867" max="4867" width="12.7109375" style="256" customWidth="1"/>
    <col min="4868" max="4868" width="9.7109375" style="256" customWidth="1"/>
    <col min="4869" max="4869" width="12.7109375" style="256" customWidth="1"/>
    <col min="4870" max="4870" width="9.7109375" style="256" customWidth="1"/>
    <col min="4871" max="4871" width="12.7109375" style="256" customWidth="1"/>
    <col min="4872" max="4872" width="9.7109375" style="256" customWidth="1"/>
    <col min="4873" max="4873" width="12.7109375" style="256" customWidth="1"/>
    <col min="4874" max="5120" width="9.140625" style="256"/>
    <col min="5121" max="5121" width="32" style="256" customWidth="1"/>
    <col min="5122" max="5122" width="9.7109375" style="256" customWidth="1"/>
    <col min="5123" max="5123" width="12.7109375" style="256" customWidth="1"/>
    <col min="5124" max="5124" width="9.7109375" style="256" customWidth="1"/>
    <col min="5125" max="5125" width="12.7109375" style="256" customWidth="1"/>
    <col min="5126" max="5126" width="9.7109375" style="256" customWidth="1"/>
    <col min="5127" max="5127" width="12.7109375" style="256" customWidth="1"/>
    <col min="5128" max="5128" width="9.7109375" style="256" customWidth="1"/>
    <col min="5129" max="5129" width="12.7109375" style="256" customWidth="1"/>
    <col min="5130" max="5376" width="9.140625" style="256"/>
    <col min="5377" max="5377" width="32" style="256" customWidth="1"/>
    <col min="5378" max="5378" width="9.7109375" style="256" customWidth="1"/>
    <col min="5379" max="5379" width="12.7109375" style="256" customWidth="1"/>
    <col min="5380" max="5380" width="9.7109375" style="256" customWidth="1"/>
    <col min="5381" max="5381" width="12.7109375" style="256" customWidth="1"/>
    <col min="5382" max="5382" width="9.7109375" style="256" customWidth="1"/>
    <col min="5383" max="5383" width="12.7109375" style="256" customWidth="1"/>
    <col min="5384" max="5384" width="9.7109375" style="256" customWidth="1"/>
    <col min="5385" max="5385" width="12.7109375" style="256" customWidth="1"/>
    <col min="5386" max="5632" width="9.140625" style="256"/>
    <col min="5633" max="5633" width="32" style="256" customWidth="1"/>
    <col min="5634" max="5634" width="9.7109375" style="256" customWidth="1"/>
    <col min="5635" max="5635" width="12.7109375" style="256" customWidth="1"/>
    <col min="5636" max="5636" width="9.7109375" style="256" customWidth="1"/>
    <col min="5637" max="5637" width="12.7109375" style="256" customWidth="1"/>
    <col min="5638" max="5638" width="9.7109375" style="256" customWidth="1"/>
    <col min="5639" max="5639" width="12.7109375" style="256" customWidth="1"/>
    <col min="5640" max="5640" width="9.7109375" style="256" customWidth="1"/>
    <col min="5641" max="5641" width="12.7109375" style="256" customWidth="1"/>
    <col min="5642" max="5888" width="9.140625" style="256"/>
    <col min="5889" max="5889" width="32" style="256" customWidth="1"/>
    <col min="5890" max="5890" width="9.7109375" style="256" customWidth="1"/>
    <col min="5891" max="5891" width="12.7109375" style="256" customWidth="1"/>
    <col min="5892" max="5892" width="9.7109375" style="256" customWidth="1"/>
    <col min="5893" max="5893" width="12.7109375" style="256" customWidth="1"/>
    <col min="5894" max="5894" width="9.7109375" style="256" customWidth="1"/>
    <col min="5895" max="5895" width="12.7109375" style="256" customWidth="1"/>
    <col min="5896" max="5896" width="9.7109375" style="256" customWidth="1"/>
    <col min="5897" max="5897" width="12.7109375" style="256" customWidth="1"/>
    <col min="5898" max="6144" width="9.140625" style="256"/>
    <col min="6145" max="6145" width="32" style="256" customWidth="1"/>
    <col min="6146" max="6146" width="9.7109375" style="256" customWidth="1"/>
    <col min="6147" max="6147" width="12.7109375" style="256" customWidth="1"/>
    <col min="6148" max="6148" width="9.7109375" style="256" customWidth="1"/>
    <col min="6149" max="6149" width="12.7109375" style="256" customWidth="1"/>
    <col min="6150" max="6150" width="9.7109375" style="256" customWidth="1"/>
    <col min="6151" max="6151" width="12.7109375" style="256" customWidth="1"/>
    <col min="6152" max="6152" width="9.7109375" style="256" customWidth="1"/>
    <col min="6153" max="6153" width="12.7109375" style="256" customWidth="1"/>
    <col min="6154" max="6400" width="9.140625" style="256"/>
    <col min="6401" max="6401" width="32" style="256" customWidth="1"/>
    <col min="6402" max="6402" width="9.7109375" style="256" customWidth="1"/>
    <col min="6403" max="6403" width="12.7109375" style="256" customWidth="1"/>
    <col min="6404" max="6404" width="9.7109375" style="256" customWidth="1"/>
    <col min="6405" max="6405" width="12.7109375" style="256" customWidth="1"/>
    <col min="6406" max="6406" width="9.7109375" style="256" customWidth="1"/>
    <col min="6407" max="6407" width="12.7109375" style="256" customWidth="1"/>
    <col min="6408" max="6408" width="9.7109375" style="256" customWidth="1"/>
    <col min="6409" max="6409" width="12.7109375" style="256" customWidth="1"/>
    <col min="6410" max="6656" width="9.140625" style="256"/>
    <col min="6657" max="6657" width="32" style="256" customWidth="1"/>
    <col min="6658" max="6658" width="9.7109375" style="256" customWidth="1"/>
    <col min="6659" max="6659" width="12.7109375" style="256" customWidth="1"/>
    <col min="6660" max="6660" width="9.7109375" style="256" customWidth="1"/>
    <col min="6661" max="6661" width="12.7109375" style="256" customWidth="1"/>
    <col min="6662" max="6662" width="9.7109375" style="256" customWidth="1"/>
    <col min="6663" max="6663" width="12.7109375" style="256" customWidth="1"/>
    <col min="6664" max="6664" width="9.7109375" style="256" customWidth="1"/>
    <col min="6665" max="6665" width="12.7109375" style="256" customWidth="1"/>
    <col min="6666" max="6912" width="9.140625" style="256"/>
    <col min="6913" max="6913" width="32" style="256" customWidth="1"/>
    <col min="6914" max="6914" width="9.7109375" style="256" customWidth="1"/>
    <col min="6915" max="6915" width="12.7109375" style="256" customWidth="1"/>
    <col min="6916" max="6916" width="9.7109375" style="256" customWidth="1"/>
    <col min="6917" max="6917" width="12.7109375" style="256" customWidth="1"/>
    <col min="6918" max="6918" width="9.7109375" style="256" customWidth="1"/>
    <col min="6919" max="6919" width="12.7109375" style="256" customWidth="1"/>
    <col min="6920" max="6920" width="9.7109375" style="256" customWidth="1"/>
    <col min="6921" max="6921" width="12.7109375" style="256" customWidth="1"/>
    <col min="6922" max="7168" width="9.140625" style="256"/>
    <col min="7169" max="7169" width="32" style="256" customWidth="1"/>
    <col min="7170" max="7170" width="9.7109375" style="256" customWidth="1"/>
    <col min="7171" max="7171" width="12.7109375" style="256" customWidth="1"/>
    <col min="7172" max="7172" width="9.7109375" style="256" customWidth="1"/>
    <col min="7173" max="7173" width="12.7109375" style="256" customWidth="1"/>
    <col min="7174" max="7174" width="9.7109375" style="256" customWidth="1"/>
    <col min="7175" max="7175" width="12.7109375" style="256" customWidth="1"/>
    <col min="7176" max="7176" width="9.7109375" style="256" customWidth="1"/>
    <col min="7177" max="7177" width="12.7109375" style="256" customWidth="1"/>
    <col min="7178" max="7424" width="9.140625" style="256"/>
    <col min="7425" max="7425" width="32" style="256" customWidth="1"/>
    <col min="7426" max="7426" width="9.7109375" style="256" customWidth="1"/>
    <col min="7427" max="7427" width="12.7109375" style="256" customWidth="1"/>
    <col min="7428" max="7428" width="9.7109375" style="256" customWidth="1"/>
    <col min="7429" max="7429" width="12.7109375" style="256" customWidth="1"/>
    <col min="7430" max="7430" width="9.7109375" style="256" customWidth="1"/>
    <col min="7431" max="7431" width="12.7109375" style="256" customWidth="1"/>
    <col min="7432" max="7432" width="9.7109375" style="256" customWidth="1"/>
    <col min="7433" max="7433" width="12.7109375" style="256" customWidth="1"/>
    <col min="7434" max="7680" width="9.140625" style="256"/>
    <col min="7681" max="7681" width="32" style="256" customWidth="1"/>
    <col min="7682" max="7682" width="9.7109375" style="256" customWidth="1"/>
    <col min="7683" max="7683" width="12.7109375" style="256" customWidth="1"/>
    <col min="7684" max="7684" width="9.7109375" style="256" customWidth="1"/>
    <col min="7685" max="7685" width="12.7109375" style="256" customWidth="1"/>
    <col min="7686" max="7686" width="9.7109375" style="256" customWidth="1"/>
    <col min="7687" max="7687" width="12.7109375" style="256" customWidth="1"/>
    <col min="7688" max="7688" width="9.7109375" style="256" customWidth="1"/>
    <col min="7689" max="7689" width="12.7109375" style="256" customWidth="1"/>
    <col min="7690" max="7936" width="9.140625" style="256"/>
    <col min="7937" max="7937" width="32" style="256" customWidth="1"/>
    <col min="7938" max="7938" width="9.7109375" style="256" customWidth="1"/>
    <col min="7939" max="7939" width="12.7109375" style="256" customWidth="1"/>
    <col min="7940" max="7940" width="9.7109375" style="256" customWidth="1"/>
    <col min="7941" max="7941" width="12.7109375" style="256" customWidth="1"/>
    <col min="7942" max="7942" width="9.7109375" style="256" customWidth="1"/>
    <col min="7943" max="7943" width="12.7109375" style="256" customWidth="1"/>
    <col min="7944" max="7944" width="9.7109375" style="256" customWidth="1"/>
    <col min="7945" max="7945" width="12.7109375" style="256" customWidth="1"/>
    <col min="7946" max="8192" width="9.140625" style="256"/>
    <col min="8193" max="8193" width="32" style="256" customWidth="1"/>
    <col min="8194" max="8194" width="9.7109375" style="256" customWidth="1"/>
    <col min="8195" max="8195" width="12.7109375" style="256" customWidth="1"/>
    <col min="8196" max="8196" width="9.7109375" style="256" customWidth="1"/>
    <col min="8197" max="8197" width="12.7109375" style="256" customWidth="1"/>
    <col min="8198" max="8198" width="9.7109375" style="256" customWidth="1"/>
    <col min="8199" max="8199" width="12.7109375" style="256" customWidth="1"/>
    <col min="8200" max="8200" width="9.7109375" style="256" customWidth="1"/>
    <col min="8201" max="8201" width="12.7109375" style="256" customWidth="1"/>
    <col min="8202" max="8448" width="9.140625" style="256"/>
    <col min="8449" max="8449" width="32" style="256" customWidth="1"/>
    <col min="8450" max="8450" width="9.7109375" style="256" customWidth="1"/>
    <col min="8451" max="8451" width="12.7109375" style="256" customWidth="1"/>
    <col min="8452" max="8452" width="9.7109375" style="256" customWidth="1"/>
    <col min="8453" max="8453" width="12.7109375" style="256" customWidth="1"/>
    <col min="8454" max="8454" width="9.7109375" style="256" customWidth="1"/>
    <col min="8455" max="8455" width="12.7109375" style="256" customWidth="1"/>
    <col min="8456" max="8456" width="9.7109375" style="256" customWidth="1"/>
    <col min="8457" max="8457" width="12.7109375" style="256" customWidth="1"/>
    <col min="8458" max="8704" width="9.140625" style="256"/>
    <col min="8705" max="8705" width="32" style="256" customWidth="1"/>
    <col min="8706" max="8706" width="9.7109375" style="256" customWidth="1"/>
    <col min="8707" max="8707" width="12.7109375" style="256" customWidth="1"/>
    <col min="8708" max="8708" width="9.7109375" style="256" customWidth="1"/>
    <col min="8709" max="8709" width="12.7109375" style="256" customWidth="1"/>
    <col min="8710" max="8710" width="9.7109375" style="256" customWidth="1"/>
    <col min="8711" max="8711" width="12.7109375" style="256" customWidth="1"/>
    <col min="8712" max="8712" width="9.7109375" style="256" customWidth="1"/>
    <col min="8713" max="8713" width="12.7109375" style="256" customWidth="1"/>
    <col min="8714" max="8960" width="9.140625" style="256"/>
    <col min="8961" max="8961" width="32" style="256" customWidth="1"/>
    <col min="8962" max="8962" width="9.7109375" style="256" customWidth="1"/>
    <col min="8963" max="8963" width="12.7109375" style="256" customWidth="1"/>
    <col min="8964" max="8964" width="9.7109375" style="256" customWidth="1"/>
    <col min="8965" max="8965" width="12.7109375" style="256" customWidth="1"/>
    <col min="8966" max="8966" width="9.7109375" style="256" customWidth="1"/>
    <col min="8967" max="8967" width="12.7109375" style="256" customWidth="1"/>
    <col min="8968" max="8968" width="9.7109375" style="256" customWidth="1"/>
    <col min="8969" max="8969" width="12.7109375" style="256" customWidth="1"/>
    <col min="8970" max="9216" width="9.140625" style="256"/>
    <col min="9217" max="9217" width="32" style="256" customWidth="1"/>
    <col min="9218" max="9218" width="9.7109375" style="256" customWidth="1"/>
    <col min="9219" max="9219" width="12.7109375" style="256" customWidth="1"/>
    <col min="9220" max="9220" width="9.7109375" style="256" customWidth="1"/>
    <col min="9221" max="9221" width="12.7109375" style="256" customWidth="1"/>
    <col min="9222" max="9222" width="9.7109375" style="256" customWidth="1"/>
    <col min="9223" max="9223" width="12.7109375" style="256" customWidth="1"/>
    <col min="9224" max="9224" width="9.7109375" style="256" customWidth="1"/>
    <col min="9225" max="9225" width="12.7109375" style="256" customWidth="1"/>
    <col min="9226" max="9472" width="9.140625" style="256"/>
    <col min="9473" max="9473" width="32" style="256" customWidth="1"/>
    <col min="9474" max="9474" width="9.7109375" style="256" customWidth="1"/>
    <col min="9475" max="9475" width="12.7109375" style="256" customWidth="1"/>
    <col min="9476" max="9476" width="9.7109375" style="256" customWidth="1"/>
    <col min="9477" max="9477" width="12.7109375" style="256" customWidth="1"/>
    <col min="9478" max="9478" width="9.7109375" style="256" customWidth="1"/>
    <col min="9479" max="9479" width="12.7109375" style="256" customWidth="1"/>
    <col min="9480" max="9480" width="9.7109375" style="256" customWidth="1"/>
    <col min="9481" max="9481" width="12.7109375" style="256" customWidth="1"/>
    <col min="9482" max="9728" width="9.140625" style="256"/>
    <col min="9729" max="9729" width="32" style="256" customWidth="1"/>
    <col min="9730" max="9730" width="9.7109375" style="256" customWidth="1"/>
    <col min="9731" max="9731" width="12.7109375" style="256" customWidth="1"/>
    <col min="9732" max="9732" width="9.7109375" style="256" customWidth="1"/>
    <col min="9733" max="9733" width="12.7109375" style="256" customWidth="1"/>
    <col min="9734" max="9734" width="9.7109375" style="256" customWidth="1"/>
    <col min="9735" max="9735" width="12.7109375" style="256" customWidth="1"/>
    <col min="9736" max="9736" width="9.7109375" style="256" customWidth="1"/>
    <col min="9737" max="9737" width="12.7109375" style="256" customWidth="1"/>
    <col min="9738" max="9984" width="9.140625" style="256"/>
    <col min="9985" max="9985" width="32" style="256" customWidth="1"/>
    <col min="9986" max="9986" width="9.7109375" style="256" customWidth="1"/>
    <col min="9987" max="9987" width="12.7109375" style="256" customWidth="1"/>
    <col min="9988" max="9988" width="9.7109375" style="256" customWidth="1"/>
    <col min="9989" max="9989" width="12.7109375" style="256" customWidth="1"/>
    <col min="9990" max="9990" width="9.7109375" style="256" customWidth="1"/>
    <col min="9991" max="9991" width="12.7109375" style="256" customWidth="1"/>
    <col min="9992" max="9992" width="9.7109375" style="256" customWidth="1"/>
    <col min="9993" max="9993" width="12.7109375" style="256" customWidth="1"/>
    <col min="9994" max="10240" width="9.140625" style="256"/>
    <col min="10241" max="10241" width="32" style="256" customWidth="1"/>
    <col min="10242" max="10242" width="9.7109375" style="256" customWidth="1"/>
    <col min="10243" max="10243" width="12.7109375" style="256" customWidth="1"/>
    <col min="10244" max="10244" width="9.7109375" style="256" customWidth="1"/>
    <col min="10245" max="10245" width="12.7109375" style="256" customWidth="1"/>
    <col min="10246" max="10246" width="9.7109375" style="256" customWidth="1"/>
    <col min="10247" max="10247" width="12.7109375" style="256" customWidth="1"/>
    <col min="10248" max="10248" width="9.7109375" style="256" customWidth="1"/>
    <col min="10249" max="10249" width="12.7109375" style="256" customWidth="1"/>
    <col min="10250" max="10496" width="9.140625" style="256"/>
    <col min="10497" max="10497" width="32" style="256" customWidth="1"/>
    <col min="10498" max="10498" width="9.7109375" style="256" customWidth="1"/>
    <col min="10499" max="10499" width="12.7109375" style="256" customWidth="1"/>
    <col min="10500" max="10500" width="9.7109375" style="256" customWidth="1"/>
    <col min="10501" max="10501" width="12.7109375" style="256" customWidth="1"/>
    <col min="10502" max="10502" width="9.7109375" style="256" customWidth="1"/>
    <col min="10503" max="10503" width="12.7109375" style="256" customWidth="1"/>
    <col min="10504" max="10504" width="9.7109375" style="256" customWidth="1"/>
    <col min="10505" max="10505" width="12.7109375" style="256" customWidth="1"/>
    <col min="10506" max="10752" width="9.140625" style="256"/>
    <col min="10753" max="10753" width="32" style="256" customWidth="1"/>
    <col min="10754" max="10754" width="9.7109375" style="256" customWidth="1"/>
    <col min="10755" max="10755" width="12.7109375" style="256" customWidth="1"/>
    <col min="10756" max="10756" width="9.7109375" style="256" customWidth="1"/>
    <col min="10757" max="10757" width="12.7109375" style="256" customWidth="1"/>
    <col min="10758" max="10758" width="9.7109375" style="256" customWidth="1"/>
    <col min="10759" max="10759" width="12.7109375" style="256" customWidth="1"/>
    <col min="10760" max="10760" width="9.7109375" style="256" customWidth="1"/>
    <col min="10761" max="10761" width="12.7109375" style="256" customWidth="1"/>
    <col min="10762" max="11008" width="9.140625" style="256"/>
    <col min="11009" max="11009" width="32" style="256" customWidth="1"/>
    <col min="11010" max="11010" width="9.7109375" style="256" customWidth="1"/>
    <col min="11011" max="11011" width="12.7109375" style="256" customWidth="1"/>
    <col min="11012" max="11012" width="9.7109375" style="256" customWidth="1"/>
    <col min="11013" max="11013" width="12.7109375" style="256" customWidth="1"/>
    <col min="11014" max="11014" width="9.7109375" style="256" customWidth="1"/>
    <col min="11015" max="11015" width="12.7109375" style="256" customWidth="1"/>
    <col min="11016" max="11016" width="9.7109375" style="256" customWidth="1"/>
    <col min="11017" max="11017" width="12.7109375" style="256" customWidth="1"/>
    <col min="11018" max="11264" width="9.140625" style="256"/>
    <col min="11265" max="11265" width="32" style="256" customWidth="1"/>
    <col min="11266" max="11266" width="9.7109375" style="256" customWidth="1"/>
    <col min="11267" max="11267" width="12.7109375" style="256" customWidth="1"/>
    <col min="11268" max="11268" width="9.7109375" style="256" customWidth="1"/>
    <col min="11269" max="11269" width="12.7109375" style="256" customWidth="1"/>
    <col min="11270" max="11270" width="9.7109375" style="256" customWidth="1"/>
    <col min="11271" max="11271" width="12.7109375" style="256" customWidth="1"/>
    <col min="11272" max="11272" width="9.7109375" style="256" customWidth="1"/>
    <col min="11273" max="11273" width="12.7109375" style="256" customWidth="1"/>
    <col min="11274" max="11520" width="9.140625" style="256"/>
    <col min="11521" max="11521" width="32" style="256" customWidth="1"/>
    <col min="11522" max="11522" width="9.7109375" style="256" customWidth="1"/>
    <col min="11523" max="11523" width="12.7109375" style="256" customWidth="1"/>
    <col min="11524" max="11524" width="9.7109375" style="256" customWidth="1"/>
    <col min="11525" max="11525" width="12.7109375" style="256" customWidth="1"/>
    <col min="11526" max="11526" width="9.7109375" style="256" customWidth="1"/>
    <col min="11527" max="11527" width="12.7109375" style="256" customWidth="1"/>
    <col min="11528" max="11528" width="9.7109375" style="256" customWidth="1"/>
    <col min="11529" max="11529" width="12.7109375" style="256" customWidth="1"/>
    <col min="11530" max="11776" width="9.140625" style="256"/>
    <col min="11777" max="11777" width="32" style="256" customWidth="1"/>
    <col min="11778" max="11778" width="9.7109375" style="256" customWidth="1"/>
    <col min="11779" max="11779" width="12.7109375" style="256" customWidth="1"/>
    <col min="11780" max="11780" width="9.7109375" style="256" customWidth="1"/>
    <col min="11781" max="11781" width="12.7109375" style="256" customWidth="1"/>
    <col min="11782" max="11782" width="9.7109375" style="256" customWidth="1"/>
    <col min="11783" max="11783" width="12.7109375" style="256" customWidth="1"/>
    <col min="11784" max="11784" width="9.7109375" style="256" customWidth="1"/>
    <col min="11785" max="11785" width="12.7109375" style="256" customWidth="1"/>
    <col min="11786" max="12032" width="9.140625" style="256"/>
    <col min="12033" max="12033" width="32" style="256" customWidth="1"/>
    <col min="12034" max="12034" width="9.7109375" style="256" customWidth="1"/>
    <col min="12035" max="12035" width="12.7109375" style="256" customWidth="1"/>
    <col min="12036" max="12036" width="9.7109375" style="256" customWidth="1"/>
    <col min="12037" max="12037" width="12.7109375" style="256" customWidth="1"/>
    <col min="12038" max="12038" width="9.7109375" style="256" customWidth="1"/>
    <col min="12039" max="12039" width="12.7109375" style="256" customWidth="1"/>
    <col min="12040" max="12040" width="9.7109375" style="256" customWidth="1"/>
    <col min="12041" max="12041" width="12.7109375" style="256" customWidth="1"/>
    <col min="12042" max="12288" width="9.140625" style="256"/>
    <col min="12289" max="12289" width="32" style="256" customWidth="1"/>
    <col min="12290" max="12290" width="9.7109375" style="256" customWidth="1"/>
    <col min="12291" max="12291" width="12.7109375" style="256" customWidth="1"/>
    <col min="12292" max="12292" width="9.7109375" style="256" customWidth="1"/>
    <col min="12293" max="12293" width="12.7109375" style="256" customWidth="1"/>
    <col min="12294" max="12294" width="9.7109375" style="256" customWidth="1"/>
    <col min="12295" max="12295" width="12.7109375" style="256" customWidth="1"/>
    <col min="12296" max="12296" width="9.7109375" style="256" customWidth="1"/>
    <col min="12297" max="12297" width="12.7109375" style="256" customWidth="1"/>
    <col min="12298" max="12544" width="9.140625" style="256"/>
    <col min="12545" max="12545" width="32" style="256" customWidth="1"/>
    <col min="12546" max="12546" width="9.7109375" style="256" customWidth="1"/>
    <col min="12547" max="12547" width="12.7109375" style="256" customWidth="1"/>
    <col min="12548" max="12548" width="9.7109375" style="256" customWidth="1"/>
    <col min="12549" max="12549" width="12.7109375" style="256" customWidth="1"/>
    <col min="12550" max="12550" width="9.7109375" style="256" customWidth="1"/>
    <col min="12551" max="12551" width="12.7109375" style="256" customWidth="1"/>
    <col min="12552" max="12552" width="9.7109375" style="256" customWidth="1"/>
    <col min="12553" max="12553" width="12.7109375" style="256" customWidth="1"/>
    <col min="12554" max="12800" width="9.140625" style="256"/>
    <col min="12801" max="12801" width="32" style="256" customWidth="1"/>
    <col min="12802" max="12802" width="9.7109375" style="256" customWidth="1"/>
    <col min="12803" max="12803" width="12.7109375" style="256" customWidth="1"/>
    <col min="12804" max="12804" width="9.7109375" style="256" customWidth="1"/>
    <col min="12805" max="12805" width="12.7109375" style="256" customWidth="1"/>
    <col min="12806" max="12806" width="9.7109375" style="256" customWidth="1"/>
    <col min="12807" max="12807" width="12.7109375" style="256" customWidth="1"/>
    <col min="12808" max="12808" width="9.7109375" style="256" customWidth="1"/>
    <col min="12809" max="12809" width="12.7109375" style="256" customWidth="1"/>
    <col min="12810" max="13056" width="9.140625" style="256"/>
    <col min="13057" max="13057" width="32" style="256" customWidth="1"/>
    <col min="13058" max="13058" width="9.7109375" style="256" customWidth="1"/>
    <col min="13059" max="13059" width="12.7109375" style="256" customWidth="1"/>
    <col min="13060" max="13060" width="9.7109375" style="256" customWidth="1"/>
    <col min="13061" max="13061" width="12.7109375" style="256" customWidth="1"/>
    <col min="13062" max="13062" width="9.7109375" style="256" customWidth="1"/>
    <col min="13063" max="13063" width="12.7109375" style="256" customWidth="1"/>
    <col min="13064" max="13064" width="9.7109375" style="256" customWidth="1"/>
    <col min="13065" max="13065" width="12.7109375" style="256" customWidth="1"/>
    <col min="13066" max="13312" width="9.140625" style="256"/>
    <col min="13313" max="13313" width="32" style="256" customWidth="1"/>
    <col min="13314" max="13314" width="9.7109375" style="256" customWidth="1"/>
    <col min="13315" max="13315" width="12.7109375" style="256" customWidth="1"/>
    <col min="13316" max="13316" width="9.7109375" style="256" customWidth="1"/>
    <col min="13317" max="13317" width="12.7109375" style="256" customWidth="1"/>
    <col min="13318" max="13318" width="9.7109375" style="256" customWidth="1"/>
    <col min="13319" max="13319" width="12.7109375" style="256" customWidth="1"/>
    <col min="13320" max="13320" width="9.7109375" style="256" customWidth="1"/>
    <col min="13321" max="13321" width="12.7109375" style="256" customWidth="1"/>
    <col min="13322" max="13568" width="9.140625" style="256"/>
    <col min="13569" max="13569" width="32" style="256" customWidth="1"/>
    <col min="13570" max="13570" width="9.7109375" style="256" customWidth="1"/>
    <col min="13571" max="13571" width="12.7109375" style="256" customWidth="1"/>
    <col min="13572" max="13572" width="9.7109375" style="256" customWidth="1"/>
    <col min="13573" max="13573" width="12.7109375" style="256" customWidth="1"/>
    <col min="13574" max="13574" width="9.7109375" style="256" customWidth="1"/>
    <col min="13575" max="13575" width="12.7109375" style="256" customWidth="1"/>
    <col min="13576" max="13576" width="9.7109375" style="256" customWidth="1"/>
    <col min="13577" max="13577" width="12.7109375" style="256" customWidth="1"/>
    <col min="13578" max="13824" width="9.140625" style="256"/>
    <col min="13825" max="13825" width="32" style="256" customWidth="1"/>
    <col min="13826" max="13826" width="9.7109375" style="256" customWidth="1"/>
    <col min="13827" max="13827" width="12.7109375" style="256" customWidth="1"/>
    <col min="13828" max="13828" width="9.7109375" style="256" customWidth="1"/>
    <col min="13829" max="13829" width="12.7109375" style="256" customWidth="1"/>
    <col min="13830" max="13830" width="9.7109375" style="256" customWidth="1"/>
    <col min="13831" max="13831" width="12.7109375" style="256" customWidth="1"/>
    <col min="13832" max="13832" width="9.7109375" style="256" customWidth="1"/>
    <col min="13833" max="13833" width="12.7109375" style="256" customWidth="1"/>
    <col min="13834" max="14080" width="9.140625" style="256"/>
    <col min="14081" max="14081" width="32" style="256" customWidth="1"/>
    <col min="14082" max="14082" width="9.7109375" style="256" customWidth="1"/>
    <col min="14083" max="14083" width="12.7109375" style="256" customWidth="1"/>
    <col min="14084" max="14084" width="9.7109375" style="256" customWidth="1"/>
    <col min="14085" max="14085" width="12.7109375" style="256" customWidth="1"/>
    <col min="14086" max="14086" width="9.7109375" style="256" customWidth="1"/>
    <col min="14087" max="14087" width="12.7109375" style="256" customWidth="1"/>
    <col min="14088" max="14088" width="9.7109375" style="256" customWidth="1"/>
    <col min="14089" max="14089" width="12.7109375" style="256" customWidth="1"/>
    <col min="14090" max="14336" width="9.140625" style="256"/>
    <col min="14337" max="14337" width="32" style="256" customWidth="1"/>
    <col min="14338" max="14338" width="9.7109375" style="256" customWidth="1"/>
    <col min="14339" max="14339" width="12.7109375" style="256" customWidth="1"/>
    <col min="14340" max="14340" width="9.7109375" style="256" customWidth="1"/>
    <col min="14341" max="14341" width="12.7109375" style="256" customWidth="1"/>
    <col min="14342" max="14342" width="9.7109375" style="256" customWidth="1"/>
    <col min="14343" max="14343" width="12.7109375" style="256" customWidth="1"/>
    <col min="14344" max="14344" width="9.7109375" style="256" customWidth="1"/>
    <col min="14345" max="14345" width="12.7109375" style="256" customWidth="1"/>
    <col min="14346" max="14592" width="9.140625" style="256"/>
    <col min="14593" max="14593" width="32" style="256" customWidth="1"/>
    <col min="14594" max="14594" width="9.7109375" style="256" customWidth="1"/>
    <col min="14595" max="14595" width="12.7109375" style="256" customWidth="1"/>
    <col min="14596" max="14596" width="9.7109375" style="256" customWidth="1"/>
    <col min="14597" max="14597" width="12.7109375" style="256" customWidth="1"/>
    <col min="14598" max="14598" width="9.7109375" style="256" customWidth="1"/>
    <col min="14599" max="14599" width="12.7109375" style="256" customWidth="1"/>
    <col min="14600" max="14600" width="9.7109375" style="256" customWidth="1"/>
    <col min="14601" max="14601" width="12.7109375" style="256" customWidth="1"/>
    <col min="14602" max="14848" width="9.140625" style="256"/>
    <col min="14849" max="14849" width="32" style="256" customWidth="1"/>
    <col min="14850" max="14850" width="9.7109375" style="256" customWidth="1"/>
    <col min="14851" max="14851" width="12.7109375" style="256" customWidth="1"/>
    <col min="14852" max="14852" width="9.7109375" style="256" customWidth="1"/>
    <col min="14853" max="14853" width="12.7109375" style="256" customWidth="1"/>
    <col min="14854" max="14854" width="9.7109375" style="256" customWidth="1"/>
    <col min="14855" max="14855" width="12.7109375" style="256" customWidth="1"/>
    <col min="14856" max="14856" width="9.7109375" style="256" customWidth="1"/>
    <col min="14857" max="14857" width="12.7109375" style="256" customWidth="1"/>
    <col min="14858" max="15104" width="9.140625" style="256"/>
    <col min="15105" max="15105" width="32" style="256" customWidth="1"/>
    <col min="15106" max="15106" width="9.7109375" style="256" customWidth="1"/>
    <col min="15107" max="15107" width="12.7109375" style="256" customWidth="1"/>
    <col min="15108" max="15108" width="9.7109375" style="256" customWidth="1"/>
    <col min="15109" max="15109" width="12.7109375" style="256" customWidth="1"/>
    <col min="15110" max="15110" width="9.7109375" style="256" customWidth="1"/>
    <col min="15111" max="15111" width="12.7109375" style="256" customWidth="1"/>
    <col min="15112" max="15112" width="9.7109375" style="256" customWidth="1"/>
    <col min="15113" max="15113" width="12.7109375" style="256" customWidth="1"/>
    <col min="15114" max="15360" width="9.140625" style="256"/>
    <col min="15361" max="15361" width="32" style="256" customWidth="1"/>
    <col min="15362" max="15362" width="9.7109375" style="256" customWidth="1"/>
    <col min="15363" max="15363" width="12.7109375" style="256" customWidth="1"/>
    <col min="15364" max="15364" width="9.7109375" style="256" customWidth="1"/>
    <col min="15365" max="15365" width="12.7109375" style="256" customWidth="1"/>
    <col min="15366" max="15366" width="9.7109375" style="256" customWidth="1"/>
    <col min="15367" max="15367" width="12.7109375" style="256" customWidth="1"/>
    <col min="15368" max="15368" width="9.7109375" style="256" customWidth="1"/>
    <col min="15369" max="15369" width="12.7109375" style="256" customWidth="1"/>
    <col min="15370" max="15616" width="9.140625" style="256"/>
    <col min="15617" max="15617" width="32" style="256" customWidth="1"/>
    <col min="15618" max="15618" width="9.7109375" style="256" customWidth="1"/>
    <col min="15619" max="15619" width="12.7109375" style="256" customWidth="1"/>
    <col min="15620" max="15620" width="9.7109375" style="256" customWidth="1"/>
    <col min="15621" max="15621" width="12.7109375" style="256" customWidth="1"/>
    <col min="15622" max="15622" width="9.7109375" style="256" customWidth="1"/>
    <col min="15623" max="15623" width="12.7109375" style="256" customWidth="1"/>
    <col min="15624" max="15624" width="9.7109375" style="256" customWidth="1"/>
    <col min="15625" max="15625" width="12.7109375" style="256" customWidth="1"/>
    <col min="15626" max="15872" width="9.140625" style="256"/>
    <col min="15873" max="15873" width="32" style="256" customWidth="1"/>
    <col min="15874" max="15874" width="9.7109375" style="256" customWidth="1"/>
    <col min="15875" max="15875" width="12.7109375" style="256" customWidth="1"/>
    <col min="15876" max="15876" width="9.7109375" style="256" customWidth="1"/>
    <col min="15877" max="15877" width="12.7109375" style="256" customWidth="1"/>
    <col min="15878" max="15878" width="9.7109375" style="256" customWidth="1"/>
    <col min="15879" max="15879" width="12.7109375" style="256" customWidth="1"/>
    <col min="15880" max="15880" width="9.7109375" style="256" customWidth="1"/>
    <col min="15881" max="15881" width="12.7109375" style="256" customWidth="1"/>
    <col min="15882" max="16128" width="9.140625" style="256"/>
    <col min="16129" max="16129" width="32" style="256" customWidth="1"/>
    <col min="16130" max="16130" width="9.7109375" style="256" customWidth="1"/>
    <col min="16131" max="16131" width="12.7109375" style="256" customWidth="1"/>
    <col min="16132" max="16132" width="9.7109375" style="256" customWidth="1"/>
    <col min="16133" max="16133" width="12.7109375" style="256" customWidth="1"/>
    <col min="16134" max="16134" width="9.7109375" style="256" customWidth="1"/>
    <col min="16135" max="16135" width="12.7109375" style="256" customWidth="1"/>
    <col min="16136" max="16136" width="9.7109375" style="256" customWidth="1"/>
    <col min="16137" max="16137" width="12.7109375" style="256" customWidth="1"/>
    <col min="16138" max="16384" width="9.140625" style="256"/>
  </cols>
  <sheetData>
    <row r="1" spans="1:9" x14ac:dyDescent="0.25">
      <c r="A1" s="599" t="s">
        <v>254</v>
      </c>
      <c r="B1" s="599"/>
      <c r="C1" s="599"/>
      <c r="D1" s="599"/>
      <c r="E1" s="599"/>
      <c r="F1" s="599"/>
      <c r="G1" s="599"/>
      <c r="H1" s="599"/>
      <c r="I1" s="599"/>
    </row>
    <row r="2" spans="1:9" x14ac:dyDescent="0.25">
      <c r="A2" s="599" t="s">
        <v>255</v>
      </c>
      <c r="B2" s="599"/>
      <c r="C2" s="599"/>
      <c r="D2" s="599"/>
      <c r="E2" s="599"/>
      <c r="F2" s="599"/>
      <c r="G2" s="599"/>
      <c r="H2" s="599"/>
      <c r="I2" s="599"/>
    </row>
    <row r="3" spans="1:9" x14ac:dyDescent="0.25">
      <c r="A3" s="598" t="s">
        <v>191</v>
      </c>
      <c r="B3" s="599"/>
      <c r="C3" s="599"/>
      <c r="D3" s="599"/>
      <c r="E3" s="599"/>
      <c r="F3" s="599"/>
      <c r="G3" s="599"/>
      <c r="H3" s="599"/>
      <c r="I3" s="599"/>
    </row>
    <row r="4" spans="1:9" ht="7.5" customHeight="1" x14ac:dyDescent="0.25">
      <c r="A4" s="386"/>
      <c r="B4" s="386"/>
      <c r="C4" s="386"/>
      <c r="D4" s="386"/>
      <c r="E4" s="386"/>
      <c r="F4" s="386"/>
      <c r="G4" s="386"/>
      <c r="H4" s="386"/>
      <c r="I4" s="386"/>
    </row>
    <row r="5" spans="1:9" x14ac:dyDescent="0.25">
      <c r="A5" s="657" t="s">
        <v>256</v>
      </c>
      <c r="B5" s="607" t="s">
        <v>8</v>
      </c>
      <c r="C5" s="607"/>
      <c r="D5" s="607"/>
      <c r="E5" s="607"/>
      <c r="F5" s="607"/>
      <c r="G5" s="607"/>
      <c r="H5" s="607"/>
      <c r="I5" s="607"/>
    </row>
    <row r="6" spans="1:9" s="314" customFormat="1" ht="17.25" customHeight="1" x14ac:dyDescent="0.25">
      <c r="A6" s="581"/>
      <c r="B6" s="601" t="s">
        <v>9</v>
      </c>
      <c r="C6" s="601"/>
      <c r="D6" s="601" t="s">
        <v>10</v>
      </c>
      <c r="E6" s="601"/>
      <c r="F6" s="601" t="s">
        <v>11</v>
      </c>
      <c r="G6" s="601"/>
      <c r="H6" s="601" t="s">
        <v>12</v>
      </c>
      <c r="I6" s="601"/>
    </row>
    <row r="7" spans="1:9" s="389" customFormat="1" ht="15.75" customHeight="1" x14ac:dyDescent="0.25">
      <c r="A7" s="658"/>
      <c r="B7" s="388" t="s">
        <v>51</v>
      </c>
      <c r="C7" s="388" t="s">
        <v>257</v>
      </c>
      <c r="D7" s="388" t="s">
        <v>51</v>
      </c>
      <c r="E7" s="388" t="s">
        <v>257</v>
      </c>
      <c r="F7" s="388" t="s">
        <v>51</v>
      </c>
      <c r="G7" s="388" t="s">
        <v>257</v>
      </c>
      <c r="H7" s="388" t="s">
        <v>51</v>
      </c>
      <c r="I7" s="388" t="s">
        <v>257</v>
      </c>
    </row>
    <row r="8" spans="1:9" s="391" customFormat="1" ht="22.5" customHeight="1" x14ac:dyDescent="0.25">
      <c r="A8" s="390" t="s">
        <v>30</v>
      </c>
      <c r="B8" s="303">
        <v>439578</v>
      </c>
      <c r="C8" s="333">
        <v>25235419.511</v>
      </c>
      <c r="D8" s="303">
        <v>73219</v>
      </c>
      <c r="E8" s="333">
        <v>3586440.7110000001</v>
      </c>
      <c r="F8" s="303">
        <v>79902</v>
      </c>
      <c r="G8" s="333">
        <v>3597924.6880000001</v>
      </c>
      <c r="H8" s="303">
        <v>32066</v>
      </c>
      <c r="I8" s="333">
        <v>1587161.415</v>
      </c>
    </row>
    <row r="9" spans="1:9" s="391" customFormat="1" ht="22.5" customHeight="1" x14ac:dyDescent="0.25">
      <c r="A9" s="390" t="s">
        <v>69</v>
      </c>
      <c r="B9" s="303">
        <v>366743</v>
      </c>
      <c r="C9" s="333">
        <v>20873364.897999998</v>
      </c>
      <c r="D9" s="303">
        <v>61863</v>
      </c>
      <c r="E9" s="333">
        <v>2992957.091</v>
      </c>
      <c r="F9" s="303">
        <v>63350</v>
      </c>
      <c r="G9" s="333">
        <v>2940827.1860000002</v>
      </c>
      <c r="H9" s="303">
        <v>26701</v>
      </c>
      <c r="I9" s="333">
        <v>1329926.3759999999</v>
      </c>
    </row>
    <row r="10" spans="1:9" s="391" customFormat="1" ht="22.5" customHeight="1" x14ac:dyDescent="0.25">
      <c r="A10" s="390" t="s">
        <v>258</v>
      </c>
      <c r="B10" s="303">
        <v>201383</v>
      </c>
      <c r="C10" s="333">
        <v>553756.36800000002</v>
      </c>
      <c r="D10" s="303">
        <v>34114</v>
      </c>
      <c r="E10" s="333">
        <v>95168.891000000003</v>
      </c>
      <c r="F10" s="303">
        <v>42068</v>
      </c>
      <c r="G10" s="333">
        <v>120543.361</v>
      </c>
      <c r="H10" s="303">
        <v>15689</v>
      </c>
      <c r="I10" s="333">
        <v>44198.199000000001</v>
      </c>
    </row>
    <row r="11" spans="1:9" s="391" customFormat="1" ht="22.5" customHeight="1" x14ac:dyDescent="0.25">
      <c r="A11" s="390" t="s">
        <v>259</v>
      </c>
      <c r="B11" s="303">
        <v>366168</v>
      </c>
      <c r="C11" s="333">
        <v>1447580.652</v>
      </c>
      <c r="D11" s="303">
        <v>61769</v>
      </c>
      <c r="E11" s="333">
        <v>200984.74600000001</v>
      </c>
      <c r="F11" s="303">
        <v>63245</v>
      </c>
      <c r="G11" s="333">
        <v>199117.53700000001</v>
      </c>
      <c r="H11" s="303">
        <v>26645</v>
      </c>
      <c r="I11" s="333">
        <v>89383.362999999998</v>
      </c>
    </row>
    <row r="12" spans="1:9" s="391" customFormat="1" ht="22.5" customHeight="1" x14ac:dyDescent="0.25">
      <c r="A12" s="390" t="s">
        <v>260</v>
      </c>
      <c r="B12" s="303">
        <v>412983</v>
      </c>
      <c r="C12" s="333">
        <v>1347203.936</v>
      </c>
      <c r="D12" s="303">
        <v>69211</v>
      </c>
      <c r="E12" s="333">
        <v>179955.56</v>
      </c>
      <c r="F12" s="303">
        <v>75334</v>
      </c>
      <c r="G12" s="333">
        <v>177271.511</v>
      </c>
      <c r="H12" s="303">
        <v>30429</v>
      </c>
      <c r="I12" s="333">
        <v>81609.619000000006</v>
      </c>
    </row>
    <row r="13" spans="1:9" ht="11.25" customHeight="1" x14ac:dyDescent="0.25">
      <c r="A13" s="3"/>
      <c r="B13" s="40"/>
      <c r="C13" s="65"/>
      <c r="D13" s="40"/>
      <c r="E13" s="65"/>
      <c r="F13" s="40"/>
      <c r="G13" s="65"/>
      <c r="H13" s="40"/>
      <c r="I13" s="65"/>
    </row>
    <row r="14" spans="1:9" x14ac:dyDescent="0.25">
      <c r="A14" s="392" t="s">
        <v>261</v>
      </c>
      <c r="B14" s="40"/>
      <c r="C14" s="65"/>
      <c r="D14" s="40"/>
      <c r="E14" s="65"/>
      <c r="F14" s="40"/>
      <c r="G14" s="65"/>
      <c r="H14" s="40"/>
      <c r="I14" s="65"/>
    </row>
    <row r="15" spans="1:9" x14ac:dyDescent="0.25">
      <c r="A15" s="28" t="s">
        <v>223</v>
      </c>
      <c r="B15" s="40">
        <v>167639</v>
      </c>
      <c r="C15" s="65">
        <v>798370.35499999998</v>
      </c>
      <c r="D15" s="40">
        <v>27412</v>
      </c>
      <c r="E15" s="65">
        <v>78470.656000000003</v>
      </c>
      <c r="F15" s="40">
        <v>24067</v>
      </c>
      <c r="G15" s="65">
        <v>111726.61199999999</v>
      </c>
      <c r="H15" s="40">
        <v>11108</v>
      </c>
      <c r="I15" s="65">
        <v>32702.194</v>
      </c>
    </row>
    <row r="16" spans="1:9" x14ac:dyDescent="0.25">
      <c r="A16" s="28" t="s">
        <v>54</v>
      </c>
      <c r="B16" s="39">
        <v>117202</v>
      </c>
      <c r="C16" s="331">
        <v>1401566.875</v>
      </c>
      <c r="D16" s="39">
        <v>18707</v>
      </c>
      <c r="E16" s="331">
        <v>217703.40599999999</v>
      </c>
      <c r="F16" s="39">
        <v>21859</v>
      </c>
      <c r="G16" s="331">
        <v>199909.601</v>
      </c>
      <c r="H16" s="39">
        <v>8219</v>
      </c>
      <c r="I16" s="65">
        <v>86714.668000000005</v>
      </c>
    </row>
    <row r="17" spans="1:9" x14ac:dyDescent="0.25">
      <c r="A17" s="28" t="s">
        <v>55</v>
      </c>
      <c r="B17" s="40">
        <v>53636</v>
      </c>
      <c r="C17" s="65">
        <v>402931.25599999999</v>
      </c>
      <c r="D17" s="40">
        <v>8619</v>
      </c>
      <c r="E17" s="65">
        <v>54006.64</v>
      </c>
      <c r="F17" s="40">
        <v>10307</v>
      </c>
      <c r="G17" s="65">
        <v>67732.425000000003</v>
      </c>
      <c r="H17" s="53" t="s">
        <v>319</v>
      </c>
      <c r="I17" s="83" t="s">
        <v>319</v>
      </c>
    </row>
    <row r="18" spans="1:9" x14ac:dyDescent="0.25">
      <c r="A18" s="28" t="s">
        <v>224</v>
      </c>
      <c r="B18" s="40">
        <v>176</v>
      </c>
      <c r="C18" s="65">
        <v>2672.125</v>
      </c>
      <c r="D18" s="40">
        <v>37</v>
      </c>
      <c r="E18" s="65">
        <v>1048.1489999999999</v>
      </c>
      <c r="F18" s="40">
        <v>47</v>
      </c>
      <c r="G18" s="65">
        <v>751.56600000000003</v>
      </c>
      <c r="H18" s="53" t="s">
        <v>319</v>
      </c>
      <c r="I18" s="83" t="s">
        <v>319</v>
      </c>
    </row>
    <row r="19" spans="1:9" x14ac:dyDescent="0.25">
      <c r="A19" s="28" t="s">
        <v>57</v>
      </c>
      <c r="B19" s="40">
        <v>233090</v>
      </c>
      <c r="C19" s="331">
        <v>1185130.675</v>
      </c>
      <c r="D19" s="39">
        <v>38360</v>
      </c>
      <c r="E19" s="331">
        <v>167445.55499999999</v>
      </c>
      <c r="F19" s="39">
        <v>37234</v>
      </c>
      <c r="G19" s="331">
        <v>170264.29199999999</v>
      </c>
      <c r="H19" s="39">
        <v>16109</v>
      </c>
      <c r="I19" s="331">
        <v>76691.048999999999</v>
      </c>
    </row>
    <row r="20" spans="1:9" x14ac:dyDescent="0.25">
      <c r="A20" s="28" t="s">
        <v>58</v>
      </c>
      <c r="B20" s="40">
        <v>87267</v>
      </c>
      <c r="C20" s="65">
        <v>387303.89500000002</v>
      </c>
      <c r="D20" s="40">
        <v>16942</v>
      </c>
      <c r="E20" s="65">
        <v>75152.085999999996</v>
      </c>
      <c r="F20" s="40">
        <v>13507</v>
      </c>
      <c r="G20" s="65">
        <v>61437.66</v>
      </c>
      <c r="H20" s="40">
        <v>6567</v>
      </c>
      <c r="I20" s="65">
        <v>28153.346000000001</v>
      </c>
    </row>
    <row r="21" spans="1:9" ht="12" customHeight="1" x14ac:dyDescent="0.25">
      <c r="A21" s="28"/>
      <c r="B21" s="40"/>
      <c r="C21" s="65"/>
      <c r="D21" s="40"/>
      <c r="E21" s="65"/>
      <c r="F21" s="40"/>
      <c r="G21" s="65"/>
      <c r="H21" s="40"/>
      <c r="I21" s="65"/>
    </row>
    <row r="22" spans="1:9" x14ac:dyDescent="0.25">
      <c r="A22" s="28" t="s">
        <v>228</v>
      </c>
      <c r="B22" s="39">
        <v>21578</v>
      </c>
      <c r="C22" s="333">
        <v>211678.86300000036</v>
      </c>
      <c r="D22" s="39">
        <v>2481</v>
      </c>
      <c r="E22" s="333">
        <v>20205.908999999985</v>
      </c>
      <c r="F22" s="39">
        <v>2074</v>
      </c>
      <c r="G22" s="333">
        <v>28979.805999999982</v>
      </c>
      <c r="H22" s="39">
        <v>986</v>
      </c>
      <c r="I22" s="333">
        <v>11946.475999999995</v>
      </c>
    </row>
    <row r="23" spans="1:9" x14ac:dyDescent="0.25">
      <c r="A23" s="41" t="s">
        <v>59</v>
      </c>
      <c r="B23" s="393">
        <v>238195</v>
      </c>
      <c r="C23" s="394">
        <v>3966296.318</v>
      </c>
      <c r="D23" s="393">
        <v>39105</v>
      </c>
      <c r="E23" s="394">
        <v>573620.58299999998</v>
      </c>
      <c r="F23" s="393">
        <v>37834</v>
      </c>
      <c r="G23" s="394">
        <v>582842.35</v>
      </c>
      <c r="H23" s="393">
        <v>16377</v>
      </c>
      <c r="I23" s="394">
        <v>237393.80300000001</v>
      </c>
    </row>
    <row r="24" spans="1:9" x14ac:dyDescent="0.25">
      <c r="A24" s="45" t="s">
        <v>62</v>
      </c>
      <c r="B24" s="395"/>
      <c r="C24" s="395"/>
      <c r="D24" s="395"/>
      <c r="E24" s="395"/>
      <c r="F24" s="395"/>
      <c r="G24" s="395"/>
      <c r="H24" s="395"/>
      <c r="I24" s="396"/>
    </row>
    <row r="25" spans="1:9" x14ac:dyDescent="0.25">
      <c r="A25" s="341" t="s">
        <v>320</v>
      </c>
      <c r="B25" s="341"/>
      <c r="C25" s="341"/>
      <c r="D25" s="341"/>
      <c r="E25" s="341"/>
      <c r="F25" s="341"/>
      <c r="G25" s="341"/>
      <c r="H25" s="341"/>
      <c r="I25" s="341"/>
    </row>
    <row r="26" spans="1:9" ht="15.75" x14ac:dyDescent="0.25">
      <c r="A26" s="397"/>
      <c r="B26" s="323"/>
      <c r="C26" s="324"/>
      <c r="D26" s="323"/>
      <c r="E26" s="324"/>
      <c r="F26" s="323"/>
      <c r="G26" s="324"/>
      <c r="H26" s="255"/>
    </row>
    <row r="27" spans="1:9" x14ac:dyDescent="0.25">
      <c r="A27" s="398"/>
      <c r="B27" s="399"/>
      <c r="C27" s="399"/>
      <c r="D27" s="399"/>
      <c r="E27" s="399"/>
      <c r="F27" s="399"/>
      <c r="G27" s="399"/>
      <c r="H27" s="255"/>
    </row>
    <row r="28" spans="1:9" x14ac:dyDescent="0.25">
      <c r="A28" s="398"/>
      <c r="B28" s="400"/>
      <c r="C28" s="357"/>
      <c r="D28" s="400"/>
      <c r="E28" s="401"/>
      <c r="F28" s="400"/>
      <c r="G28" s="357"/>
      <c r="H28" s="255"/>
    </row>
    <row r="29" spans="1:9" x14ac:dyDescent="0.25">
      <c r="A29" s="402"/>
      <c r="B29" s="40"/>
      <c r="C29" s="355"/>
      <c r="D29" s="40"/>
      <c r="E29" s="355"/>
      <c r="F29" s="40"/>
      <c r="G29" s="31"/>
      <c r="H29" s="255"/>
    </row>
    <row r="30" spans="1:9" x14ac:dyDescent="0.25">
      <c r="A30" s="403"/>
      <c r="B30" s="40"/>
      <c r="C30" s="355"/>
      <c r="D30" s="40"/>
      <c r="E30" s="355"/>
      <c r="F30" s="40"/>
      <c r="G30" s="31"/>
      <c r="H30" s="255"/>
    </row>
    <row r="31" spans="1:9" x14ac:dyDescent="0.25">
      <c r="A31" s="403"/>
      <c r="B31" s="40"/>
      <c r="C31" s="355"/>
      <c r="D31" s="40"/>
      <c r="E31" s="355"/>
      <c r="F31" s="40"/>
      <c r="G31" s="31"/>
      <c r="H31" s="255"/>
    </row>
    <row r="32" spans="1:9" x14ac:dyDescent="0.25">
      <c r="A32" s="403"/>
      <c r="B32" s="40"/>
      <c r="C32" s="355"/>
      <c r="D32" s="40"/>
      <c r="E32" s="355"/>
      <c r="F32" s="40"/>
      <c r="G32" s="31"/>
      <c r="H32" s="255"/>
    </row>
    <row r="33" spans="1:8" x14ac:dyDescent="0.25">
      <c r="A33" s="403"/>
      <c r="B33" s="40"/>
      <c r="C33" s="355"/>
      <c r="D33" s="40"/>
      <c r="E33" s="355"/>
      <c r="F33" s="40"/>
      <c r="G33" s="31"/>
      <c r="H33" s="255"/>
    </row>
    <row r="34" spans="1:8" x14ac:dyDescent="0.25">
      <c r="A34" s="403"/>
      <c r="B34" s="40"/>
      <c r="C34" s="355"/>
      <c r="D34" s="40"/>
      <c r="E34" s="355"/>
      <c r="F34" s="40"/>
      <c r="G34" s="31"/>
      <c r="H34" s="255"/>
    </row>
    <row r="35" spans="1:8" x14ac:dyDescent="0.25">
      <c r="A35" s="403"/>
      <c r="B35" s="40"/>
      <c r="C35" s="355"/>
      <c r="D35" s="40"/>
      <c r="E35" s="355"/>
      <c r="F35" s="40"/>
      <c r="G35" s="31"/>
      <c r="H35" s="255"/>
    </row>
    <row r="36" spans="1:8" x14ac:dyDescent="0.25">
      <c r="A36" s="403"/>
      <c r="B36" s="40"/>
      <c r="C36" s="355"/>
      <c r="D36" s="40"/>
      <c r="E36" s="355"/>
      <c r="F36" s="40"/>
      <c r="G36" s="31"/>
      <c r="H36" s="255"/>
    </row>
    <row r="37" spans="1:8" x14ac:dyDescent="0.25">
      <c r="A37" s="403"/>
      <c r="B37" s="40"/>
      <c r="C37" s="355"/>
      <c r="D37" s="40"/>
      <c r="E37" s="355"/>
      <c r="F37" s="40"/>
      <c r="G37" s="31"/>
      <c r="H37" s="255"/>
    </row>
    <row r="38" spans="1:8" x14ac:dyDescent="0.25">
      <c r="A38" s="403"/>
      <c r="B38" s="40"/>
      <c r="C38" s="355"/>
      <c r="D38" s="40"/>
      <c r="E38" s="355"/>
      <c r="F38" s="40"/>
      <c r="G38" s="31"/>
      <c r="H38" s="255"/>
    </row>
    <row r="39" spans="1:8" x14ac:dyDescent="0.25">
      <c r="A39" s="403"/>
      <c r="B39" s="40"/>
      <c r="C39" s="355"/>
      <c r="D39" s="40"/>
      <c r="E39" s="355"/>
      <c r="F39" s="40"/>
      <c r="G39" s="31"/>
      <c r="H39" s="255"/>
    </row>
    <row r="40" spans="1:8" x14ac:dyDescent="0.25">
      <c r="A40" s="403"/>
      <c r="B40" s="40"/>
      <c r="C40" s="355"/>
      <c r="D40" s="40"/>
      <c r="E40" s="355"/>
      <c r="F40" s="40"/>
      <c r="G40" s="31"/>
      <c r="H40" s="255"/>
    </row>
    <row r="41" spans="1:8" x14ac:dyDescent="0.25">
      <c r="A41" s="403"/>
      <c r="B41" s="40"/>
      <c r="C41" s="355"/>
      <c r="D41" s="40"/>
      <c r="E41" s="355"/>
      <c r="F41" s="40"/>
      <c r="G41" s="31"/>
      <c r="H41" s="255"/>
    </row>
    <row r="42" spans="1:8" x14ac:dyDescent="0.25">
      <c r="A42" s="403"/>
      <c r="B42" s="40"/>
      <c r="C42" s="355"/>
      <c r="D42" s="40"/>
      <c r="E42" s="355"/>
      <c r="F42" s="40"/>
      <c r="G42" s="31"/>
      <c r="H42" s="255"/>
    </row>
    <row r="43" spans="1:8" x14ac:dyDescent="0.25">
      <c r="A43" s="402"/>
      <c r="B43" s="40"/>
      <c r="C43" s="355"/>
      <c r="D43" s="40"/>
      <c r="E43" s="355"/>
      <c r="F43" s="40"/>
      <c r="G43" s="31"/>
      <c r="H43" s="255"/>
    </row>
    <row r="44" spans="1:8" x14ac:dyDescent="0.25">
      <c r="A44" s="403"/>
      <c r="B44" s="40"/>
      <c r="C44" s="355"/>
      <c r="D44" s="40"/>
      <c r="E44" s="355"/>
      <c r="F44" s="40"/>
      <c r="G44" s="31"/>
      <c r="H44" s="255"/>
    </row>
    <row r="45" spans="1:8" x14ac:dyDescent="0.25">
      <c r="A45" s="403"/>
      <c r="B45" s="40"/>
      <c r="C45" s="355"/>
      <c r="D45" s="40"/>
      <c r="E45" s="355"/>
      <c r="F45" s="40"/>
      <c r="G45" s="31"/>
      <c r="H45" s="255"/>
    </row>
    <row r="46" spans="1:8" x14ac:dyDescent="0.25">
      <c r="A46" s="403"/>
      <c r="B46" s="40"/>
      <c r="C46" s="355"/>
      <c r="D46" s="40"/>
      <c r="E46" s="355"/>
      <c r="F46" s="40"/>
      <c r="G46" s="31"/>
      <c r="H46" s="255"/>
    </row>
    <row r="47" spans="1:8" x14ac:dyDescent="0.25">
      <c r="A47" s="403"/>
      <c r="B47" s="40"/>
      <c r="C47" s="355"/>
      <c r="D47" s="40"/>
      <c r="E47" s="355"/>
      <c r="F47" s="40"/>
      <c r="G47" s="31"/>
      <c r="H47" s="255"/>
    </row>
    <row r="48" spans="1:8" x14ac:dyDescent="0.25">
      <c r="A48" s="403"/>
      <c r="B48" s="40"/>
      <c r="C48" s="355"/>
      <c r="D48" s="40"/>
      <c r="E48" s="355"/>
      <c r="F48" s="40"/>
      <c r="G48" s="31"/>
      <c r="H48" s="255"/>
    </row>
    <row r="49" spans="1:8" x14ac:dyDescent="0.25">
      <c r="A49" s="402"/>
      <c r="B49" s="40"/>
      <c r="C49" s="355"/>
      <c r="D49" s="40"/>
      <c r="E49" s="355"/>
      <c r="F49" s="40"/>
      <c r="G49" s="31"/>
      <c r="H49" s="255"/>
    </row>
    <row r="50" spans="1:8" x14ac:dyDescent="0.25">
      <c r="A50" s="404"/>
      <c r="B50" s="323"/>
      <c r="C50" s="405"/>
      <c r="D50" s="323"/>
      <c r="E50" s="324"/>
      <c r="F50" s="323"/>
      <c r="G50" s="324"/>
      <c r="H50" s="255"/>
    </row>
    <row r="51" spans="1:8" x14ac:dyDescent="0.25">
      <c r="A51" s="255"/>
      <c r="B51" s="255"/>
      <c r="C51" s="255"/>
      <c r="D51" s="255"/>
      <c r="E51" s="255"/>
      <c r="F51" s="255"/>
      <c r="G51" s="255"/>
      <c r="H51" s="255"/>
    </row>
    <row r="52" spans="1:8" x14ac:dyDescent="0.25">
      <c r="A52" s="255"/>
      <c r="B52" s="255"/>
      <c r="C52" s="255"/>
      <c r="D52" s="255"/>
      <c r="E52" s="255"/>
      <c r="F52" s="255"/>
      <c r="G52" s="255"/>
      <c r="H52" s="255"/>
    </row>
    <row r="53" spans="1:8" x14ac:dyDescent="0.25">
      <c r="A53" s="255"/>
      <c r="B53" s="255"/>
      <c r="C53" s="255"/>
      <c r="D53" s="255"/>
      <c r="E53" s="255"/>
      <c r="F53" s="255"/>
      <c r="G53" s="255"/>
      <c r="H53" s="255"/>
    </row>
  </sheetData>
  <mergeCells count="9">
    <mergeCell ref="A1:I1"/>
    <mergeCell ref="A2:I2"/>
    <mergeCell ref="A3:I3"/>
    <mergeCell ref="A5:A7"/>
    <mergeCell ref="B5:I5"/>
    <mergeCell ref="B6:C6"/>
    <mergeCell ref="D6:E6"/>
    <mergeCell ref="F6:G6"/>
    <mergeCell ref="H6:I6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DZ35"/>
  <sheetViews>
    <sheetView workbookViewId="0">
      <selection activeCell="DJ35" sqref="DJ35"/>
    </sheetView>
  </sheetViews>
  <sheetFormatPr defaultRowHeight="15" x14ac:dyDescent="0.25"/>
  <cols>
    <col min="1" max="1" width="1" style="407" customWidth="1"/>
    <col min="2" max="2" width="8" style="407" customWidth="1"/>
    <col min="3" max="3" width="7.42578125" style="407" customWidth="1"/>
    <col min="4" max="4" width="8" style="407" customWidth="1"/>
    <col min="5" max="5" width="5.7109375" style="407" customWidth="1"/>
    <col min="6" max="6" width="10.28515625" style="407" customWidth="1"/>
    <col min="7" max="7" width="3.28515625" style="407" customWidth="1"/>
    <col min="8" max="8" width="15.42578125" style="407" customWidth="1"/>
    <col min="9" max="9" width="2.5703125" style="407" customWidth="1"/>
    <col min="10" max="10" width="10.28515625" style="407" customWidth="1"/>
    <col min="11" max="11" width="3.42578125" style="407" customWidth="1"/>
    <col min="12" max="12" width="13.140625" style="407" customWidth="1"/>
    <col min="13" max="13" width="2.42578125" style="407" customWidth="1"/>
    <col min="14" max="14" width="10.28515625" style="407" customWidth="1"/>
    <col min="15" max="15" width="2.5703125" style="407" customWidth="1"/>
    <col min="16" max="16" width="13.28515625" style="407" customWidth="1"/>
    <col min="17" max="17" width="3.5703125" style="407" customWidth="1"/>
    <col min="18" max="18" width="1.7109375" style="407" customWidth="1"/>
    <col min="19" max="19" width="8" style="407" customWidth="1"/>
    <col min="20" max="20" width="5.42578125" style="407" customWidth="1"/>
    <col min="21" max="21" width="8" style="407" customWidth="1"/>
    <col min="22" max="22" width="6.42578125" style="407" customWidth="1"/>
    <col min="23" max="23" width="0.42578125" style="407" customWidth="1"/>
    <col min="24" max="24" width="6.7109375" style="407" customWidth="1"/>
    <col min="25" max="25" width="0.42578125" style="407" customWidth="1"/>
    <col min="26" max="26" width="14.5703125" style="407" bestFit="1" customWidth="1"/>
    <col min="27" max="27" width="1.5703125" style="407" customWidth="1"/>
    <col min="28" max="28" width="1.28515625" style="407" customWidth="1"/>
    <col min="29" max="29" width="6.7109375" style="407" customWidth="1"/>
    <col min="30" max="30" width="1.5703125" style="407" customWidth="1"/>
    <col min="31" max="31" width="18.7109375" style="407" bestFit="1" customWidth="1"/>
    <col min="32" max="32" width="0.42578125" style="407" customWidth="1"/>
    <col min="33" max="33" width="0.5703125" style="407" customWidth="1"/>
    <col min="34" max="34" width="6.7109375" style="407" customWidth="1"/>
    <col min="35" max="35" width="1.5703125" style="407" customWidth="1"/>
    <col min="36" max="36" width="14.5703125" style="407" bestFit="1" customWidth="1"/>
    <col min="37" max="38" width="0.5703125" style="407" customWidth="1"/>
    <col min="39" max="39" width="6.7109375" style="407" customWidth="1"/>
    <col min="40" max="40" width="0.7109375" style="407" customWidth="1"/>
    <col min="41" max="41" width="13.140625" style="407" bestFit="1" customWidth="1"/>
    <col min="42" max="42" width="6" style="437" customWidth="1"/>
    <col min="43" max="43" width="2.7109375" style="437" customWidth="1"/>
    <col min="44" max="44" width="12" style="437" bestFit="1" customWidth="1"/>
    <col min="45" max="45" width="6.85546875" style="437" customWidth="1"/>
    <col min="46" max="46" width="12.85546875" style="437" bestFit="1" customWidth="1"/>
    <col min="47" max="47" width="2.5703125" style="437" customWidth="1"/>
    <col min="48" max="48" width="2.140625" style="437" customWidth="1"/>
    <col min="49" max="49" width="9.140625" style="437"/>
    <col min="50" max="50" width="2" style="437" customWidth="1"/>
    <col min="51" max="51" width="13.140625" style="437" bestFit="1" customWidth="1"/>
    <col min="52" max="52" width="1.42578125" style="437" customWidth="1"/>
    <col min="53" max="53" width="1.85546875" style="437" customWidth="1"/>
    <col min="54" max="54" width="9.140625" style="437"/>
    <col min="55" max="55" width="1.7109375" style="437" customWidth="1"/>
    <col min="56" max="56" width="13.140625" style="437" bestFit="1" customWidth="1"/>
    <col min="57" max="57" width="1.5703125" style="437" customWidth="1"/>
    <col min="58" max="58" width="1.7109375" style="437" customWidth="1"/>
    <col min="59" max="59" width="9.140625" style="437"/>
    <col min="60" max="60" width="2" style="437" customWidth="1"/>
    <col min="61" max="61" width="14.5703125" style="437" bestFit="1" customWidth="1"/>
    <col min="62" max="62" width="1.42578125" style="437" customWidth="1"/>
    <col min="63" max="63" width="1.7109375" style="437" customWidth="1"/>
    <col min="64" max="64" width="9.140625" style="437"/>
    <col min="65" max="65" width="1" style="437" customWidth="1"/>
    <col min="66" max="66" width="13.140625" style="437" bestFit="1" customWidth="1"/>
    <col min="67" max="67" width="2.5703125" style="437" customWidth="1"/>
    <col min="68" max="68" width="1.5703125" style="437" customWidth="1"/>
    <col min="69" max="69" width="9.140625" style="437"/>
    <col min="70" max="70" width="6.28515625" style="437" customWidth="1"/>
    <col min="71" max="71" width="9.140625" style="437"/>
    <col min="72" max="72" width="1.140625" style="437" customWidth="1"/>
    <col min="73" max="73" width="9.140625" style="437"/>
    <col min="74" max="74" width="1" style="437" customWidth="1"/>
    <col min="75" max="75" width="12" style="437" bestFit="1" customWidth="1"/>
    <col min="76" max="76" width="0.85546875" style="437" customWidth="1"/>
    <col min="77" max="77" width="9.140625" style="437"/>
    <col min="78" max="78" width="0.85546875" style="437" customWidth="1"/>
    <col min="79" max="79" width="13.140625" style="437" bestFit="1" customWidth="1"/>
    <col min="80" max="80" width="1" style="437" customWidth="1"/>
    <col min="81" max="81" width="9.140625" style="437"/>
    <col min="82" max="82" width="1" style="437" customWidth="1"/>
    <col min="83" max="83" width="14.5703125" style="437" bestFit="1" customWidth="1"/>
    <col min="84" max="84" width="1.140625" style="437" customWidth="1"/>
    <col min="85" max="85" width="9.140625" style="437"/>
    <col min="86" max="86" width="0.85546875" style="437" customWidth="1"/>
    <col min="87" max="87" width="13.140625" style="437" bestFit="1" customWidth="1"/>
    <col min="88" max="88" width="3.28515625" style="437" customWidth="1"/>
    <col min="89" max="89" width="1.28515625" style="437" customWidth="1"/>
    <col min="90" max="92" width="9.140625" style="437"/>
    <col min="93" max="93" width="2.140625" style="437" customWidth="1"/>
    <col min="94" max="94" width="2" style="437" customWidth="1"/>
    <col min="95" max="95" width="9.140625" style="437"/>
    <col min="96" max="96" width="1.85546875" style="437" customWidth="1"/>
    <col min="97" max="97" width="13.140625" style="437" bestFit="1" customWidth="1"/>
    <col min="98" max="98" width="1.7109375" style="437" customWidth="1"/>
    <col min="99" max="99" width="9.140625" style="437"/>
    <col min="100" max="100" width="1.85546875" style="437" customWidth="1"/>
    <col min="101" max="101" width="14.5703125" style="437" bestFit="1" customWidth="1"/>
    <col min="102" max="102" width="1.28515625" style="437" customWidth="1"/>
    <col min="103" max="103" width="9.140625" style="437"/>
    <col min="104" max="104" width="1.42578125" style="437" customWidth="1"/>
    <col min="105" max="105" width="13.7109375" style="437" bestFit="1" customWidth="1"/>
    <col min="106" max="106" width="1.28515625" style="437" customWidth="1"/>
    <col min="107" max="107" width="9.140625" style="437"/>
    <col min="108" max="108" width="1.140625" style="437" customWidth="1"/>
    <col min="109" max="109" width="14.5703125" style="437" bestFit="1" customWidth="1"/>
    <col min="110" max="110" width="4.28515625" style="437" customWidth="1"/>
    <col min="111" max="111" width="1.140625" style="437" customWidth="1"/>
    <col min="112" max="112" width="9.140625" style="437"/>
    <col min="113" max="113" width="8" style="437" customWidth="1"/>
    <col min="114" max="114" width="10" style="437" customWidth="1"/>
    <col min="115" max="115" width="1.7109375" style="437" customWidth="1"/>
    <col min="116" max="116" width="9.140625" style="437"/>
    <col min="117" max="117" width="1.5703125" style="437" customWidth="1"/>
    <col min="118" max="118" width="15.5703125" style="437" bestFit="1" customWidth="1"/>
    <col min="119" max="119" width="1.85546875" style="437" customWidth="1"/>
    <col min="120" max="120" width="9.140625" style="437"/>
    <col min="121" max="121" width="1.5703125" style="437" customWidth="1"/>
    <col min="122" max="122" width="13.140625" style="437" bestFit="1" customWidth="1"/>
    <col min="123" max="123" width="1.140625" style="437" customWidth="1"/>
    <col min="124" max="124" width="9.140625" style="437"/>
    <col min="125" max="125" width="1.42578125" style="437" customWidth="1"/>
    <col min="126" max="126" width="14.5703125" style="437" bestFit="1" customWidth="1"/>
    <col min="127" max="127" width="1.140625" style="437" customWidth="1"/>
    <col min="128" max="128" width="9.140625" style="437"/>
    <col min="129" max="129" width="1.140625" style="437" customWidth="1"/>
    <col min="130" max="130" width="15.5703125" style="437" bestFit="1" customWidth="1"/>
    <col min="131" max="273" width="9.140625" style="437"/>
    <col min="274" max="274" width="1.7109375" style="437" customWidth="1"/>
    <col min="275" max="275" width="8" style="437" customWidth="1"/>
    <col min="276" max="276" width="5.42578125" style="437" customWidth="1"/>
    <col min="277" max="277" width="8" style="437" customWidth="1"/>
    <col min="278" max="278" width="6.140625" style="437" customWidth="1"/>
    <col min="279" max="279" width="0.42578125" style="437" customWidth="1"/>
    <col min="280" max="280" width="6.7109375" style="437" customWidth="1"/>
    <col min="281" max="281" width="0.42578125" style="437" customWidth="1"/>
    <col min="282" max="282" width="14.5703125" style="437" bestFit="1" customWidth="1"/>
    <col min="283" max="283" width="1.5703125" style="437" customWidth="1"/>
    <col min="284" max="284" width="1.28515625" style="437" customWidth="1"/>
    <col min="285" max="285" width="6.7109375" style="437" customWidth="1"/>
    <col min="286" max="286" width="1.5703125" style="437" customWidth="1"/>
    <col min="287" max="287" width="18.7109375" style="437" bestFit="1" customWidth="1"/>
    <col min="288" max="288" width="0.42578125" style="437" customWidth="1"/>
    <col min="289" max="289" width="0.5703125" style="437" customWidth="1"/>
    <col min="290" max="290" width="6.7109375" style="437" customWidth="1"/>
    <col min="291" max="291" width="1.5703125" style="437" customWidth="1"/>
    <col min="292" max="292" width="14.5703125" style="437" bestFit="1" customWidth="1"/>
    <col min="293" max="294" width="0.5703125" style="437" customWidth="1"/>
    <col min="295" max="295" width="6.7109375" style="437" customWidth="1"/>
    <col min="296" max="296" width="0.7109375" style="437" customWidth="1"/>
    <col min="297" max="297" width="13.140625" style="437" bestFit="1" customWidth="1"/>
    <col min="298" max="298" width="9.140625" style="437"/>
    <col min="299" max="299" width="12.85546875" style="437" bestFit="1" customWidth="1"/>
    <col min="300" max="300" width="12" style="437" bestFit="1" customWidth="1"/>
    <col min="301" max="301" width="9.140625" style="437"/>
    <col min="302" max="303" width="12.85546875" style="437" bestFit="1" customWidth="1"/>
    <col min="304" max="529" width="9.140625" style="437"/>
    <col min="530" max="530" width="1.7109375" style="437" customWidth="1"/>
    <col min="531" max="531" width="8" style="437" customWidth="1"/>
    <col min="532" max="532" width="5.42578125" style="437" customWidth="1"/>
    <col min="533" max="533" width="8" style="437" customWidth="1"/>
    <col min="534" max="534" width="6.140625" style="437" customWidth="1"/>
    <col min="535" max="535" width="0.42578125" style="437" customWidth="1"/>
    <col min="536" max="536" width="6.7109375" style="437" customWidth="1"/>
    <col min="537" max="537" width="0.42578125" style="437" customWidth="1"/>
    <col min="538" max="538" width="14.5703125" style="437" bestFit="1" customWidth="1"/>
    <col min="539" max="539" width="1.5703125" style="437" customWidth="1"/>
    <col min="540" max="540" width="1.28515625" style="437" customWidth="1"/>
    <col min="541" max="541" width="6.7109375" style="437" customWidth="1"/>
    <col min="542" max="542" width="1.5703125" style="437" customWidth="1"/>
    <col min="543" max="543" width="18.7109375" style="437" bestFit="1" customWidth="1"/>
    <col min="544" max="544" width="0.42578125" style="437" customWidth="1"/>
    <col min="545" max="545" width="0.5703125" style="437" customWidth="1"/>
    <col min="546" max="546" width="6.7109375" style="437" customWidth="1"/>
    <col min="547" max="547" width="1.5703125" style="437" customWidth="1"/>
    <col min="548" max="548" width="14.5703125" style="437" bestFit="1" customWidth="1"/>
    <col min="549" max="550" width="0.5703125" style="437" customWidth="1"/>
    <col min="551" max="551" width="6.7109375" style="437" customWidth="1"/>
    <col min="552" max="552" width="0.7109375" style="437" customWidth="1"/>
    <col min="553" max="553" width="13.140625" style="437" bestFit="1" customWidth="1"/>
    <col min="554" max="554" width="9.140625" style="437"/>
    <col min="555" max="555" width="12.85546875" style="437" bestFit="1" customWidth="1"/>
    <col min="556" max="556" width="12" style="437" bestFit="1" customWidth="1"/>
    <col min="557" max="557" width="9.140625" style="437"/>
    <col min="558" max="559" width="12.85546875" style="437" bestFit="1" customWidth="1"/>
    <col min="560" max="785" width="9.140625" style="437"/>
    <col min="786" max="786" width="1.7109375" style="437" customWidth="1"/>
    <col min="787" max="787" width="8" style="437" customWidth="1"/>
    <col min="788" max="788" width="5.42578125" style="437" customWidth="1"/>
    <col min="789" max="789" width="8" style="437" customWidth="1"/>
    <col min="790" max="790" width="6.140625" style="437" customWidth="1"/>
    <col min="791" max="791" width="0.42578125" style="437" customWidth="1"/>
    <col min="792" max="792" width="6.7109375" style="437" customWidth="1"/>
    <col min="793" max="793" width="0.42578125" style="437" customWidth="1"/>
    <col min="794" max="794" width="14.5703125" style="437" bestFit="1" customWidth="1"/>
    <col min="795" max="795" width="1.5703125" style="437" customWidth="1"/>
    <col min="796" max="796" width="1.28515625" style="437" customWidth="1"/>
    <col min="797" max="797" width="6.7109375" style="437" customWidth="1"/>
    <col min="798" max="798" width="1.5703125" style="437" customWidth="1"/>
    <col min="799" max="799" width="18.7109375" style="437" bestFit="1" customWidth="1"/>
    <col min="800" max="800" width="0.42578125" style="437" customWidth="1"/>
    <col min="801" max="801" width="0.5703125" style="437" customWidth="1"/>
    <col min="802" max="802" width="6.7109375" style="437" customWidth="1"/>
    <col min="803" max="803" width="1.5703125" style="437" customWidth="1"/>
    <col min="804" max="804" width="14.5703125" style="437" bestFit="1" customWidth="1"/>
    <col min="805" max="806" width="0.5703125" style="437" customWidth="1"/>
    <col min="807" max="807" width="6.7109375" style="437" customWidth="1"/>
    <col min="808" max="808" width="0.7109375" style="437" customWidth="1"/>
    <col min="809" max="809" width="13.140625" style="437" bestFit="1" customWidth="1"/>
    <col min="810" max="810" width="9.140625" style="437"/>
    <col min="811" max="811" width="12.85546875" style="437" bestFit="1" customWidth="1"/>
    <col min="812" max="812" width="12" style="437" bestFit="1" customWidth="1"/>
    <col min="813" max="813" width="9.140625" style="437"/>
    <col min="814" max="815" width="12.85546875" style="437" bestFit="1" customWidth="1"/>
    <col min="816" max="1041" width="9.140625" style="437"/>
    <col min="1042" max="1042" width="1.7109375" style="437" customWidth="1"/>
    <col min="1043" max="1043" width="8" style="437" customWidth="1"/>
    <col min="1044" max="1044" width="5.42578125" style="437" customWidth="1"/>
    <col min="1045" max="1045" width="8" style="437" customWidth="1"/>
    <col min="1046" max="1046" width="6.140625" style="437" customWidth="1"/>
    <col min="1047" max="1047" width="0.42578125" style="437" customWidth="1"/>
    <col min="1048" max="1048" width="6.7109375" style="437" customWidth="1"/>
    <col min="1049" max="1049" width="0.42578125" style="437" customWidth="1"/>
    <col min="1050" max="1050" width="14.5703125" style="437" bestFit="1" customWidth="1"/>
    <col min="1051" max="1051" width="1.5703125" style="437" customWidth="1"/>
    <col min="1052" max="1052" width="1.28515625" style="437" customWidth="1"/>
    <col min="1053" max="1053" width="6.7109375" style="437" customWidth="1"/>
    <col min="1054" max="1054" width="1.5703125" style="437" customWidth="1"/>
    <col min="1055" max="1055" width="18.7109375" style="437" bestFit="1" customWidth="1"/>
    <col min="1056" max="1056" width="0.42578125" style="437" customWidth="1"/>
    <col min="1057" max="1057" width="0.5703125" style="437" customWidth="1"/>
    <col min="1058" max="1058" width="6.7109375" style="437" customWidth="1"/>
    <col min="1059" max="1059" width="1.5703125" style="437" customWidth="1"/>
    <col min="1060" max="1060" width="14.5703125" style="437" bestFit="1" customWidth="1"/>
    <col min="1061" max="1062" width="0.5703125" style="437" customWidth="1"/>
    <col min="1063" max="1063" width="6.7109375" style="437" customWidth="1"/>
    <col min="1064" max="1064" width="0.7109375" style="437" customWidth="1"/>
    <col min="1065" max="1065" width="13.140625" style="437" bestFit="1" customWidth="1"/>
    <col min="1066" max="1066" width="9.140625" style="437"/>
    <col min="1067" max="1067" width="12.85546875" style="437" bestFit="1" customWidth="1"/>
    <col min="1068" max="1068" width="12" style="437" bestFit="1" customWidth="1"/>
    <col min="1069" max="1069" width="9.140625" style="437"/>
    <col min="1070" max="1071" width="12.85546875" style="437" bestFit="1" customWidth="1"/>
    <col min="1072" max="1297" width="9.140625" style="437"/>
    <col min="1298" max="1298" width="1.7109375" style="437" customWidth="1"/>
    <col min="1299" max="1299" width="8" style="437" customWidth="1"/>
    <col min="1300" max="1300" width="5.42578125" style="437" customWidth="1"/>
    <col min="1301" max="1301" width="8" style="437" customWidth="1"/>
    <col min="1302" max="1302" width="6.140625" style="437" customWidth="1"/>
    <col min="1303" max="1303" width="0.42578125" style="437" customWidth="1"/>
    <col min="1304" max="1304" width="6.7109375" style="437" customWidth="1"/>
    <col min="1305" max="1305" width="0.42578125" style="437" customWidth="1"/>
    <col min="1306" max="1306" width="14.5703125" style="437" bestFit="1" customWidth="1"/>
    <col min="1307" max="1307" width="1.5703125" style="437" customWidth="1"/>
    <col min="1308" max="1308" width="1.28515625" style="437" customWidth="1"/>
    <col min="1309" max="1309" width="6.7109375" style="437" customWidth="1"/>
    <col min="1310" max="1310" width="1.5703125" style="437" customWidth="1"/>
    <col min="1311" max="1311" width="18.7109375" style="437" bestFit="1" customWidth="1"/>
    <col min="1312" max="1312" width="0.42578125" style="437" customWidth="1"/>
    <col min="1313" max="1313" width="0.5703125" style="437" customWidth="1"/>
    <col min="1314" max="1314" width="6.7109375" style="437" customWidth="1"/>
    <col min="1315" max="1315" width="1.5703125" style="437" customWidth="1"/>
    <col min="1316" max="1316" width="14.5703125" style="437" bestFit="1" customWidth="1"/>
    <col min="1317" max="1318" width="0.5703125" style="437" customWidth="1"/>
    <col min="1319" max="1319" width="6.7109375" style="437" customWidth="1"/>
    <col min="1320" max="1320" width="0.7109375" style="437" customWidth="1"/>
    <col min="1321" max="1321" width="13.140625" style="437" bestFit="1" customWidth="1"/>
    <col min="1322" max="1322" width="9.140625" style="437"/>
    <col min="1323" max="1323" width="12.85546875" style="437" bestFit="1" customWidth="1"/>
    <col min="1324" max="1324" width="12" style="437" bestFit="1" customWidth="1"/>
    <col min="1325" max="1325" width="9.140625" style="437"/>
    <col min="1326" max="1327" width="12.85546875" style="437" bestFit="1" customWidth="1"/>
    <col min="1328" max="1553" width="9.140625" style="437"/>
    <col min="1554" max="1554" width="1.7109375" style="437" customWidth="1"/>
    <col min="1555" max="1555" width="8" style="437" customWidth="1"/>
    <col min="1556" max="1556" width="5.42578125" style="437" customWidth="1"/>
    <col min="1557" max="1557" width="8" style="437" customWidth="1"/>
    <col min="1558" max="1558" width="6.140625" style="437" customWidth="1"/>
    <col min="1559" max="1559" width="0.42578125" style="437" customWidth="1"/>
    <col min="1560" max="1560" width="6.7109375" style="437" customWidth="1"/>
    <col min="1561" max="1561" width="0.42578125" style="437" customWidth="1"/>
    <col min="1562" max="1562" width="14.5703125" style="437" bestFit="1" customWidth="1"/>
    <col min="1563" max="1563" width="1.5703125" style="437" customWidth="1"/>
    <col min="1564" max="1564" width="1.28515625" style="437" customWidth="1"/>
    <col min="1565" max="1565" width="6.7109375" style="437" customWidth="1"/>
    <col min="1566" max="1566" width="1.5703125" style="437" customWidth="1"/>
    <col min="1567" max="1567" width="18.7109375" style="437" bestFit="1" customWidth="1"/>
    <col min="1568" max="1568" width="0.42578125" style="437" customWidth="1"/>
    <col min="1569" max="1569" width="0.5703125" style="437" customWidth="1"/>
    <col min="1570" max="1570" width="6.7109375" style="437" customWidth="1"/>
    <col min="1571" max="1571" width="1.5703125" style="437" customWidth="1"/>
    <col min="1572" max="1572" width="14.5703125" style="437" bestFit="1" customWidth="1"/>
    <col min="1573" max="1574" width="0.5703125" style="437" customWidth="1"/>
    <col min="1575" max="1575" width="6.7109375" style="437" customWidth="1"/>
    <col min="1576" max="1576" width="0.7109375" style="437" customWidth="1"/>
    <col min="1577" max="1577" width="13.140625" style="437" bestFit="1" customWidth="1"/>
    <col min="1578" max="1578" width="9.140625" style="437"/>
    <col min="1579" max="1579" width="12.85546875" style="437" bestFit="1" customWidth="1"/>
    <col min="1580" max="1580" width="12" style="437" bestFit="1" customWidth="1"/>
    <col min="1581" max="1581" width="9.140625" style="437"/>
    <col min="1582" max="1583" width="12.85546875" style="437" bestFit="1" customWidth="1"/>
    <col min="1584" max="1809" width="9.140625" style="437"/>
    <col min="1810" max="1810" width="1.7109375" style="437" customWidth="1"/>
    <col min="1811" max="1811" width="8" style="437" customWidth="1"/>
    <col min="1812" max="1812" width="5.42578125" style="437" customWidth="1"/>
    <col min="1813" max="1813" width="8" style="437" customWidth="1"/>
    <col min="1814" max="1814" width="6.140625" style="437" customWidth="1"/>
    <col min="1815" max="1815" width="0.42578125" style="437" customWidth="1"/>
    <col min="1816" max="1816" width="6.7109375" style="437" customWidth="1"/>
    <col min="1817" max="1817" width="0.42578125" style="437" customWidth="1"/>
    <col min="1818" max="1818" width="14.5703125" style="437" bestFit="1" customWidth="1"/>
    <col min="1819" max="1819" width="1.5703125" style="437" customWidth="1"/>
    <col min="1820" max="1820" width="1.28515625" style="437" customWidth="1"/>
    <col min="1821" max="1821" width="6.7109375" style="437" customWidth="1"/>
    <col min="1822" max="1822" width="1.5703125" style="437" customWidth="1"/>
    <col min="1823" max="1823" width="18.7109375" style="437" bestFit="1" customWidth="1"/>
    <col min="1824" max="1824" width="0.42578125" style="437" customWidth="1"/>
    <col min="1825" max="1825" width="0.5703125" style="437" customWidth="1"/>
    <col min="1826" max="1826" width="6.7109375" style="437" customWidth="1"/>
    <col min="1827" max="1827" width="1.5703125" style="437" customWidth="1"/>
    <col min="1828" max="1828" width="14.5703125" style="437" bestFit="1" customWidth="1"/>
    <col min="1829" max="1830" width="0.5703125" style="437" customWidth="1"/>
    <col min="1831" max="1831" width="6.7109375" style="437" customWidth="1"/>
    <col min="1832" max="1832" width="0.7109375" style="437" customWidth="1"/>
    <col min="1833" max="1833" width="13.140625" style="437" bestFit="1" customWidth="1"/>
    <col min="1834" max="1834" width="9.140625" style="437"/>
    <col min="1835" max="1835" width="12.85546875" style="437" bestFit="1" customWidth="1"/>
    <col min="1836" max="1836" width="12" style="437" bestFit="1" customWidth="1"/>
    <col min="1837" max="1837" width="9.140625" style="437"/>
    <col min="1838" max="1839" width="12.85546875" style="437" bestFit="1" customWidth="1"/>
    <col min="1840" max="2065" width="9.140625" style="437"/>
    <col min="2066" max="2066" width="1.7109375" style="437" customWidth="1"/>
    <col min="2067" max="2067" width="8" style="437" customWidth="1"/>
    <col min="2068" max="2068" width="5.42578125" style="437" customWidth="1"/>
    <col min="2069" max="2069" width="8" style="437" customWidth="1"/>
    <col min="2070" max="2070" width="6.140625" style="437" customWidth="1"/>
    <col min="2071" max="2071" width="0.42578125" style="437" customWidth="1"/>
    <col min="2072" max="2072" width="6.7109375" style="437" customWidth="1"/>
    <col min="2073" max="2073" width="0.42578125" style="437" customWidth="1"/>
    <col min="2074" max="2074" width="14.5703125" style="437" bestFit="1" customWidth="1"/>
    <col min="2075" max="2075" width="1.5703125" style="437" customWidth="1"/>
    <col min="2076" max="2076" width="1.28515625" style="437" customWidth="1"/>
    <col min="2077" max="2077" width="6.7109375" style="437" customWidth="1"/>
    <col min="2078" max="2078" width="1.5703125" style="437" customWidth="1"/>
    <col min="2079" max="2079" width="18.7109375" style="437" bestFit="1" customWidth="1"/>
    <col min="2080" max="2080" width="0.42578125" style="437" customWidth="1"/>
    <col min="2081" max="2081" width="0.5703125" style="437" customWidth="1"/>
    <col min="2082" max="2082" width="6.7109375" style="437" customWidth="1"/>
    <col min="2083" max="2083" width="1.5703125" style="437" customWidth="1"/>
    <col min="2084" max="2084" width="14.5703125" style="437" bestFit="1" customWidth="1"/>
    <col min="2085" max="2086" width="0.5703125" style="437" customWidth="1"/>
    <col min="2087" max="2087" width="6.7109375" style="437" customWidth="1"/>
    <col min="2088" max="2088" width="0.7109375" style="437" customWidth="1"/>
    <col min="2089" max="2089" width="13.140625" style="437" bestFit="1" customWidth="1"/>
    <col min="2090" max="2090" width="9.140625" style="437"/>
    <col min="2091" max="2091" width="12.85546875" style="437" bestFit="1" customWidth="1"/>
    <col min="2092" max="2092" width="12" style="437" bestFit="1" customWidth="1"/>
    <col min="2093" max="2093" width="9.140625" style="437"/>
    <col min="2094" max="2095" width="12.85546875" style="437" bestFit="1" customWidth="1"/>
    <col min="2096" max="2321" width="9.140625" style="437"/>
    <col min="2322" max="2322" width="1.7109375" style="437" customWidth="1"/>
    <col min="2323" max="2323" width="8" style="437" customWidth="1"/>
    <col min="2324" max="2324" width="5.42578125" style="437" customWidth="1"/>
    <col min="2325" max="2325" width="8" style="437" customWidth="1"/>
    <col min="2326" max="2326" width="6.140625" style="437" customWidth="1"/>
    <col min="2327" max="2327" width="0.42578125" style="437" customWidth="1"/>
    <col min="2328" max="2328" width="6.7109375" style="437" customWidth="1"/>
    <col min="2329" max="2329" width="0.42578125" style="437" customWidth="1"/>
    <col min="2330" max="2330" width="14.5703125" style="437" bestFit="1" customWidth="1"/>
    <col min="2331" max="2331" width="1.5703125" style="437" customWidth="1"/>
    <col min="2332" max="2332" width="1.28515625" style="437" customWidth="1"/>
    <col min="2333" max="2333" width="6.7109375" style="437" customWidth="1"/>
    <col min="2334" max="2334" width="1.5703125" style="437" customWidth="1"/>
    <col min="2335" max="2335" width="18.7109375" style="437" bestFit="1" customWidth="1"/>
    <col min="2336" max="2336" width="0.42578125" style="437" customWidth="1"/>
    <col min="2337" max="2337" width="0.5703125" style="437" customWidth="1"/>
    <col min="2338" max="2338" width="6.7109375" style="437" customWidth="1"/>
    <col min="2339" max="2339" width="1.5703125" style="437" customWidth="1"/>
    <col min="2340" max="2340" width="14.5703125" style="437" bestFit="1" customWidth="1"/>
    <col min="2341" max="2342" width="0.5703125" style="437" customWidth="1"/>
    <col min="2343" max="2343" width="6.7109375" style="437" customWidth="1"/>
    <col min="2344" max="2344" width="0.7109375" style="437" customWidth="1"/>
    <col min="2345" max="2345" width="13.140625" style="437" bestFit="1" customWidth="1"/>
    <col min="2346" max="2346" width="9.140625" style="437"/>
    <col min="2347" max="2347" width="12.85546875" style="437" bestFit="1" customWidth="1"/>
    <col min="2348" max="2348" width="12" style="437" bestFit="1" customWidth="1"/>
    <col min="2349" max="2349" width="9.140625" style="437"/>
    <col min="2350" max="2351" width="12.85546875" style="437" bestFit="1" customWidth="1"/>
    <col min="2352" max="2577" width="9.140625" style="437"/>
    <col min="2578" max="2578" width="1.7109375" style="437" customWidth="1"/>
    <col min="2579" max="2579" width="8" style="437" customWidth="1"/>
    <col min="2580" max="2580" width="5.42578125" style="437" customWidth="1"/>
    <col min="2581" max="2581" width="8" style="437" customWidth="1"/>
    <col min="2582" max="2582" width="6.140625" style="437" customWidth="1"/>
    <col min="2583" max="2583" width="0.42578125" style="437" customWidth="1"/>
    <col min="2584" max="2584" width="6.7109375" style="437" customWidth="1"/>
    <col min="2585" max="2585" width="0.42578125" style="437" customWidth="1"/>
    <col min="2586" max="2586" width="14.5703125" style="437" bestFit="1" customWidth="1"/>
    <col min="2587" max="2587" width="1.5703125" style="437" customWidth="1"/>
    <col min="2588" max="2588" width="1.28515625" style="437" customWidth="1"/>
    <col min="2589" max="2589" width="6.7109375" style="437" customWidth="1"/>
    <col min="2590" max="2590" width="1.5703125" style="437" customWidth="1"/>
    <col min="2591" max="2591" width="18.7109375" style="437" bestFit="1" customWidth="1"/>
    <col min="2592" max="2592" width="0.42578125" style="437" customWidth="1"/>
    <col min="2593" max="2593" width="0.5703125" style="437" customWidth="1"/>
    <col min="2594" max="2594" width="6.7109375" style="437" customWidth="1"/>
    <col min="2595" max="2595" width="1.5703125" style="437" customWidth="1"/>
    <col min="2596" max="2596" width="14.5703125" style="437" bestFit="1" customWidth="1"/>
    <col min="2597" max="2598" width="0.5703125" style="437" customWidth="1"/>
    <col min="2599" max="2599" width="6.7109375" style="437" customWidth="1"/>
    <col min="2600" max="2600" width="0.7109375" style="437" customWidth="1"/>
    <col min="2601" max="2601" width="13.140625" style="437" bestFit="1" customWidth="1"/>
    <col min="2602" max="2602" width="9.140625" style="437"/>
    <col min="2603" max="2603" width="12.85546875" style="437" bestFit="1" customWidth="1"/>
    <col min="2604" max="2604" width="12" style="437" bestFit="1" customWidth="1"/>
    <col min="2605" max="2605" width="9.140625" style="437"/>
    <col min="2606" max="2607" width="12.85546875" style="437" bestFit="1" customWidth="1"/>
    <col min="2608" max="2833" width="9.140625" style="437"/>
    <col min="2834" max="2834" width="1.7109375" style="437" customWidth="1"/>
    <col min="2835" max="2835" width="8" style="437" customWidth="1"/>
    <col min="2836" max="2836" width="5.42578125" style="437" customWidth="1"/>
    <col min="2837" max="2837" width="8" style="437" customWidth="1"/>
    <col min="2838" max="2838" width="6.140625" style="437" customWidth="1"/>
    <col min="2839" max="2839" width="0.42578125" style="437" customWidth="1"/>
    <col min="2840" max="2840" width="6.7109375" style="437" customWidth="1"/>
    <col min="2841" max="2841" width="0.42578125" style="437" customWidth="1"/>
    <col min="2842" max="2842" width="14.5703125" style="437" bestFit="1" customWidth="1"/>
    <col min="2843" max="2843" width="1.5703125" style="437" customWidth="1"/>
    <col min="2844" max="2844" width="1.28515625" style="437" customWidth="1"/>
    <col min="2845" max="2845" width="6.7109375" style="437" customWidth="1"/>
    <col min="2846" max="2846" width="1.5703125" style="437" customWidth="1"/>
    <col min="2847" max="2847" width="18.7109375" style="437" bestFit="1" customWidth="1"/>
    <col min="2848" max="2848" width="0.42578125" style="437" customWidth="1"/>
    <col min="2849" max="2849" width="0.5703125" style="437" customWidth="1"/>
    <col min="2850" max="2850" width="6.7109375" style="437" customWidth="1"/>
    <col min="2851" max="2851" width="1.5703125" style="437" customWidth="1"/>
    <col min="2852" max="2852" width="14.5703125" style="437" bestFit="1" customWidth="1"/>
    <col min="2853" max="2854" width="0.5703125" style="437" customWidth="1"/>
    <col min="2855" max="2855" width="6.7109375" style="437" customWidth="1"/>
    <col min="2856" max="2856" width="0.7109375" style="437" customWidth="1"/>
    <col min="2857" max="2857" width="13.140625" style="437" bestFit="1" customWidth="1"/>
    <col min="2858" max="2858" width="9.140625" style="437"/>
    <col min="2859" max="2859" width="12.85546875" style="437" bestFit="1" customWidth="1"/>
    <col min="2860" max="2860" width="12" style="437" bestFit="1" customWidth="1"/>
    <col min="2861" max="2861" width="9.140625" style="437"/>
    <col min="2862" max="2863" width="12.85546875" style="437" bestFit="1" customWidth="1"/>
    <col min="2864" max="3089" width="9.140625" style="437"/>
    <col min="3090" max="3090" width="1.7109375" style="437" customWidth="1"/>
    <col min="3091" max="3091" width="8" style="437" customWidth="1"/>
    <col min="3092" max="3092" width="5.42578125" style="437" customWidth="1"/>
    <col min="3093" max="3093" width="8" style="437" customWidth="1"/>
    <col min="3094" max="3094" width="6.140625" style="437" customWidth="1"/>
    <col min="3095" max="3095" width="0.42578125" style="437" customWidth="1"/>
    <col min="3096" max="3096" width="6.7109375" style="437" customWidth="1"/>
    <col min="3097" max="3097" width="0.42578125" style="437" customWidth="1"/>
    <col min="3098" max="3098" width="14.5703125" style="437" bestFit="1" customWidth="1"/>
    <col min="3099" max="3099" width="1.5703125" style="437" customWidth="1"/>
    <col min="3100" max="3100" width="1.28515625" style="437" customWidth="1"/>
    <col min="3101" max="3101" width="6.7109375" style="437" customWidth="1"/>
    <col min="3102" max="3102" width="1.5703125" style="437" customWidth="1"/>
    <col min="3103" max="3103" width="18.7109375" style="437" bestFit="1" customWidth="1"/>
    <col min="3104" max="3104" width="0.42578125" style="437" customWidth="1"/>
    <col min="3105" max="3105" width="0.5703125" style="437" customWidth="1"/>
    <col min="3106" max="3106" width="6.7109375" style="437" customWidth="1"/>
    <col min="3107" max="3107" width="1.5703125" style="437" customWidth="1"/>
    <col min="3108" max="3108" width="14.5703125" style="437" bestFit="1" customWidth="1"/>
    <col min="3109" max="3110" width="0.5703125" style="437" customWidth="1"/>
    <col min="3111" max="3111" width="6.7109375" style="437" customWidth="1"/>
    <col min="3112" max="3112" width="0.7109375" style="437" customWidth="1"/>
    <col min="3113" max="3113" width="13.140625" style="437" bestFit="1" customWidth="1"/>
    <col min="3114" max="3114" width="9.140625" style="437"/>
    <col min="3115" max="3115" width="12.85546875" style="437" bestFit="1" customWidth="1"/>
    <col min="3116" max="3116" width="12" style="437" bestFit="1" customWidth="1"/>
    <col min="3117" max="3117" width="9.140625" style="437"/>
    <col min="3118" max="3119" width="12.85546875" style="437" bestFit="1" customWidth="1"/>
    <col min="3120" max="3345" width="9.140625" style="437"/>
    <col min="3346" max="3346" width="1.7109375" style="437" customWidth="1"/>
    <col min="3347" max="3347" width="8" style="437" customWidth="1"/>
    <col min="3348" max="3348" width="5.42578125" style="437" customWidth="1"/>
    <col min="3349" max="3349" width="8" style="437" customWidth="1"/>
    <col min="3350" max="3350" width="6.140625" style="437" customWidth="1"/>
    <col min="3351" max="3351" width="0.42578125" style="437" customWidth="1"/>
    <col min="3352" max="3352" width="6.7109375" style="437" customWidth="1"/>
    <col min="3353" max="3353" width="0.42578125" style="437" customWidth="1"/>
    <col min="3354" max="3354" width="14.5703125" style="437" bestFit="1" customWidth="1"/>
    <col min="3355" max="3355" width="1.5703125" style="437" customWidth="1"/>
    <col min="3356" max="3356" width="1.28515625" style="437" customWidth="1"/>
    <col min="3357" max="3357" width="6.7109375" style="437" customWidth="1"/>
    <col min="3358" max="3358" width="1.5703125" style="437" customWidth="1"/>
    <col min="3359" max="3359" width="18.7109375" style="437" bestFit="1" customWidth="1"/>
    <col min="3360" max="3360" width="0.42578125" style="437" customWidth="1"/>
    <col min="3361" max="3361" width="0.5703125" style="437" customWidth="1"/>
    <col min="3362" max="3362" width="6.7109375" style="437" customWidth="1"/>
    <col min="3363" max="3363" width="1.5703125" style="437" customWidth="1"/>
    <col min="3364" max="3364" width="14.5703125" style="437" bestFit="1" customWidth="1"/>
    <col min="3365" max="3366" width="0.5703125" style="437" customWidth="1"/>
    <col min="3367" max="3367" width="6.7109375" style="437" customWidth="1"/>
    <col min="3368" max="3368" width="0.7109375" style="437" customWidth="1"/>
    <col min="3369" max="3369" width="13.140625" style="437" bestFit="1" customWidth="1"/>
    <col min="3370" max="3370" width="9.140625" style="437"/>
    <col min="3371" max="3371" width="12.85546875" style="437" bestFit="1" customWidth="1"/>
    <col min="3372" max="3372" width="12" style="437" bestFit="1" customWidth="1"/>
    <col min="3373" max="3373" width="9.140625" style="437"/>
    <col min="3374" max="3375" width="12.85546875" style="437" bestFit="1" customWidth="1"/>
    <col min="3376" max="3601" width="9.140625" style="437"/>
    <col min="3602" max="3602" width="1.7109375" style="437" customWidth="1"/>
    <col min="3603" max="3603" width="8" style="437" customWidth="1"/>
    <col min="3604" max="3604" width="5.42578125" style="437" customWidth="1"/>
    <col min="3605" max="3605" width="8" style="437" customWidth="1"/>
    <col min="3606" max="3606" width="6.140625" style="437" customWidth="1"/>
    <col min="3607" max="3607" width="0.42578125" style="437" customWidth="1"/>
    <col min="3608" max="3608" width="6.7109375" style="437" customWidth="1"/>
    <col min="3609" max="3609" width="0.42578125" style="437" customWidth="1"/>
    <col min="3610" max="3610" width="14.5703125" style="437" bestFit="1" customWidth="1"/>
    <col min="3611" max="3611" width="1.5703125" style="437" customWidth="1"/>
    <col min="3612" max="3612" width="1.28515625" style="437" customWidth="1"/>
    <col min="3613" max="3613" width="6.7109375" style="437" customWidth="1"/>
    <col min="3614" max="3614" width="1.5703125" style="437" customWidth="1"/>
    <col min="3615" max="3615" width="18.7109375" style="437" bestFit="1" customWidth="1"/>
    <col min="3616" max="3616" width="0.42578125" style="437" customWidth="1"/>
    <col min="3617" max="3617" width="0.5703125" style="437" customWidth="1"/>
    <col min="3618" max="3618" width="6.7109375" style="437" customWidth="1"/>
    <col min="3619" max="3619" width="1.5703125" style="437" customWidth="1"/>
    <col min="3620" max="3620" width="14.5703125" style="437" bestFit="1" customWidth="1"/>
    <col min="3621" max="3622" width="0.5703125" style="437" customWidth="1"/>
    <col min="3623" max="3623" width="6.7109375" style="437" customWidth="1"/>
    <col min="3624" max="3624" width="0.7109375" style="437" customWidth="1"/>
    <col min="3625" max="3625" width="13.140625" style="437" bestFit="1" customWidth="1"/>
    <col min="3626" max="3626" width="9.140625" style="437"/>
    <col min="3627" max="3627" width="12.85546875" style="437" bestFit="1" customWidth="1"/>
    <col min="3628" max="3628" width="12" style="437" bestFit="1" customWidth="1"/>
    <col min="3629" max="3629" width="9.140625" style="437"/>
    <col min="3630" max="3631" width="12.85546875" style="437" bestFit="1" customWidth="1"/>
    <col min="3632" max="3857" width="9.140625" style="437"/>
    <col min="3858" max="3858" width="1.7109375" style="437" customWidth="1"/>
    <col min="3859" max="3859" width="8" style="437" customWidth="1"/>
    <col min="3860" max="3860" width="5.42578125" style="437" customWidth="1"/>
    <col min="3861" max="3861" width="8" style="437" customWidth="1"/>
    <col min="3862" max="3862" width="6.140625" style="437" customWidth="1"/>
    <col min="3863" max="3863" width="0.42578125" style="437" customWidth="1"/>
    <col min="3864" max="3864" width="6.7109375" style="437" customWidth="1"/>
    <col min="3865" max="3865" width="0.42578125" style="437" customWidth="1"/>
    <col min="3866" max="3866" width="14.5703125" style="437" bestFit="1" customWidth="1"/>
    <col min="3867" max="3867" width="1.5703125" style="437" customWidth="1"/>
    <col min="3868" max="3868" width="1.28515625" style="437" customWidth="1"/>
    <col min="3869" max="3869" width="6.7109375" style="437" customWidth="1"/>
    <col min="3870" max="3870" width="1.5703125" style="437" customWidth="1"/>
    <col min="3871" max="3871" width="18.7109375" style="437" bestFit="1" customWidth="1"/>
    <col min="3872" max="3872" width="0.42578125" style="437" customWidth="1"/>
    <col min="3873" max="3873" width="0.5703125" style="437" customWidth="1"/>
    <col min="3874" max="3874" width="6.7109375" style="437" customWidth="1"/>
    <col min="3875" max="3875" width="1.5703125" style="437" customWidth="1"/>
    <col min="3876" max="3876" width="14.5703125" style="437" bestFit="1" customWidth="1"/>
    <col min="3877" max="3878" width="0.5703125" style="437" customWidth="1"/>
    <col min="3879" max="3879" width="6.7109375" style="437" customWidth="1"/>
    <col min="3880" max="3880" width="0.7109375" style="437" customWidth="1"/>
    <col min="3881" max="3881" width="13.140625" style="437" bestFit="1" customWidth="1"/>
    <col min="3882" max="3882" width="9.140625" style="437"/>
    <col min="3883" max="3883" width="12.85546875" style="437" bestFit="1" customWidth="1"/>
    <col min="3884" max="3884" width="12" style="437" bestFit="1" customWidth="1"/>
    <col min="3885" max="3885" width="9.140625" style="437"/>
    <col min="3886" max="3887" width="12.85546875" style="437" bestFit="1" customWidth="1"/>
    <col min="3888" max="4113" width="9.140625" style="437"/>
    <col min="4114" max="4114" width="1.7109375" style="437" customWidth="1"/>
    <col min="4115" max="4115" width="8" style="437" customWidth="1"/>
    <col min="4116" max="4116" width="5.42578125" style="437" customWidth="1"/>
    <col min="4117" max="4117" width="8" style="437" customWidth="1"/>
    <col min="4118" max="4118" width="6.140625" style="437" customWidth="1"/>
    <col min="4119" max="4119" width="0.42578125" style="437" customWidth="1"/>
    <col min="4120" max="4120" width="6.7109375" style="437" customWidth="1"/>
    <col min="4121" max="4121" width="0.42578125" style="437" customWidth="1"/>
    <col min="4122" max="4122" width="14.5703125" style="437" bestFit="1" customWidth="1"/>
    <col min="4123" max="4123" width="1.5703125" style="437" customWidth="1"/>
    <col min="4124" max="4124" width="1.28515625" style="437" customWidth="1"/>
    <col min="4125" max="4125" width="6.7109375" style="437" customWidth="1"/>
    <col min="4126" max="4126" width="1.5703125" style="437" customWidth="1"/>
    <col min="4127" max="4127" width="18.7109375" style="437" bestFit="1" customWidth="1"/>
    <col min="4128" max="4128" width="0.42578125" style="437" customWidth="1"/>
    <col min="4129" max="4129" width="0.5703125" style="437" customWidth="1"/>
    <col min="4130" max="4130" width="6.7109375" style="437" customWidth="1"/>
    <col min="4131" max="4131" width="1.5703125" style="437" customWidth="1"/>
    <col min="4132" max="4132" width="14.5703125" style="437" bestFit="1" customWidth="1"/>
    <col min="4133" max="4134" width="0.5703125" style="437" customWidth="1"/>
    <col min="4135" max="4135" width="6.7109375" style="437" customWidth="1"/>
    <col min="4136" max="4136" width="0.7109375" style="437" customWidth="1"/>
    <col min="4137" max="4137" width="13.140625" style="437" bestFit="1" customWidth="1"/>
    <col min="4138" max="4138" width="9.140625" style="437"/>
    <col min="4139" max="4139" width="12.85546875" style="437" bestFit="1" customWidth="1"/>
    <col min="4140" max="4140" width="12" style="437" bestFit="1" customWidth="1"/>
    <col min="4141" max="4141" width="9.140625" style="437"/>
    <col min="4142" max="4143" width="12.85546875" style="437" bestFit="1" customWidth="1"/>
    <col min="4144" max="4369" width="9.140625" style="437"/>
    <col min="4370" max="4370" width="1.7109375" style="437" customWidth="1"/>
    <col min="4371" max="4371" width="8" style="437" customWidth="1"/>
    <col min="4372" max="4372" width="5.42578125" style="437" customWidth="1"/>
    <col min="4373" max="4373" width="8" style="437" customWidth="1"/>
    <col min="4374" max="4374" width="6.140625" style="437" customWidth="1"/>
    <col min="4375" max="4375" width="0.42578125" style="437" customWidth="1"/>
    <col min="4376" max="4376" width="6.7109375" style="437" customWidth="1"/>
    <col min="4377" max="4377" width="0.42578125" style="437" customWidth="1"/>
    <col min="4378" max="4378" width="14.5703125" style="437" bestFit="1" customWidth="1"/>
    <col min="4379" max="4379" width="1.5703125" style="437" customWidth="1"/>
    <col min="4380" max="4380" width="1.28515625" style="437" customWidth="1"/>
    <col min="4381" max="4381" width="6.7109375" style="437" customWidth="1"/>
    <col min="4382" max="4382" width="1.5703125" style="437" customWidth="1"/>
    <col min="4383" max="4383" width="18.7109375" style="437" bestFit="1" customWidth="1"/>
    <col min="4384" max="4384" width="0.42578125" style="437" customWidth="1"/>
    <col min="4385" max="4385" width="0.5703125" style="437" customWidth="1"/>
    <col min="4386" max="4386" width="6.7109375" style="437" customWidth="1"/>
    <col min="4387" max="4387" width="1.5703125" style="437" customWidth="1"/>
    <col min="4388" max="4388" width="14.5703125" style="437" bestFit="1" customWidth="1"/>
    <col min="4389" max="4390" width="0.5703125" style="437" customWidth="1"/>
    <col min="4391" max="4391" width="6.7109375" style="437" customWidth="1"/>
    <col min="4392" max="4392" width="0.7109375" style="437" customWidth="1"/>
    <col min="4393" max="4393" width="13.140625" style="437" bestFit="1" customWidth="1"/>
    <col min="4394" max="4394" width="9.140625" style="437"/>
    <col min="4395" max="4395" width="12.85546875" style="437" bestFit="1" customWidth="1"/>
    <col min="4396" max="4396" width="12" style="437" bestFit="1" customWidth="1"/>
    <col min="4397" max="4397" width="9.140625" style="437"/>
    <col min="4398" max="4399" width="12.85546875" style="437" bestFit="1" customWidth="1"/>
    <col min="4400" max="4625" width="9.140625" style="437"/>
    <col min="4626" max="4626" width="1.7109375" style="437" customWidth="1"/>
    <col min="4627" max="4627" width="8" style="437" customWidth="1"/>
    <col min="4628" max="4628" width="5.42578125" style="437" customWidth="1"/>
    <col min="4629" max="4629" width="8" style="437" customWidth="1"/>
    <col min="4630" max="4630" width="6.140625" style="437" customWidth="1"/>
    <col min="4631" max="4631" width="0.42578125" style="437" customWidth="1"/>
    <col min="4632" max="4632" width="6.7109375" style="437" customWidth="1"/>
    <col min="4633" max="4633" width="0.42578125" style="437" customWidth="1"/>
    <col min="4634" max="4634" width="14.5703125" style="437" bestFit="1" customWidth="1"/>
    <col min="4635" max="4635" width="1.5703125" style="437" customWidth="1"/>
    <col min="4636" max="4636" width="1.28515625" style="437" customWidth="1"/>
    <col min="4637" max="4637" width="6.7109375" style="437" customWidth="1"/>
    <col min="4638" max="4638" width="1.5703125" style="437" customWidth="1"/>
    <col min="4639" max="4639" width="18.7109375" style="437" bestFit="1" customWidth="1"/>
    <col min="4640" max="4640" width="0.42578125" style="437" customWidth="1"/>
    <col min="4641" max="4641" width="0.5703125" style="437" customWidth="1"/>
    <col min="4642" max="4642" width="6.7109375" style="437" customWidth="1"/>
    <col min="4643" max="4643" width="1.5703125" style="437" customWidth="1"/>
    <col min="4644" max="4644" width="14.5703125" style="437" bestFit="1" customWidth="1"/>
    <col min="4645" max="4646" width="0.5703125" style="437" customWidth="1"/>
    <col min="4647" max="4647" width="6.7109375" style="437" customWidth="1"/>
    <col min="4648" max="4648" width="0.7109375" style="437" customWidth="1"/>
    <col min="4649" max="4649" width="13.140625" style="437" bestFit="1" customWidth="1"/>
    <col min="4650" max="4650" width="9.140625" style="437"/>
    <col min="4651" max="4651" width="12.85546875" style="437" bestFit="1" customWidth="1"/>
    <col min="4652" max="4652" width="12" style="437" bestFit="1" customWidth="1"/>
    <col min="4653" max="4653" width="9.140625" style="437"/>
    <col min="4654" max="4655" width="12.85546875" style="437" bestFit="1" customWidth="1"/>
    <col min="4656" max="4881" width="9.140625" style="437"/>
    <col min="4882" max="4882" width="1.7109375" style="437" customWidth="1"/>
    <col min="4883" max="4883" width="8" style="437" customWidth="1"/>
    <col min="4884" max="4884" width="5.42578125" style="437" customWidth="1"/>
    <col min="4885" max="4885" width="8" style="437" customWidth="1"/>
    <col min="4886" max="4886" width="6.140625" style="437" customWidth="1"/>
    <col min="4887" max="4887" width="0.42578125" style="437" customWidth="1"/>
    <col min="4888" max="4888" width="6.7109375" style="437" customWidth="1"/>
    <col min="4889" max="4889" width="0.42578125" style="437" customWidth="1"/>
    <col min="4890" max="4890" width="14.5703125" style="437" bestFit="1" customWidth="1"/>
    <col min="4891" max="4891" width="1.5703125" style="437" customWidth="1"/>
    <col min="4892" max="4892" width="1.28515625" style="437" customWidth="1"/>
    <col min="4893" max="4893" width="6.7109375" style="437" customWidth="1"/>
    <col min="4894" max="4894" width="1.5703125" style="437" customWidth="1"/>
    <col min="4895" max="4895" width="18.7109375" style="437" bestFit="1" customWidth="1"/>
    <col min="4896" max="4896" width="0.42578125" style="437" customWidth="1"/>
    <col min="4897" max="4897" width="0.5703125" style="437" customWidth="1"/>
    <col min="4898" max="4898" width="6.7109375" style="437" customWidth="1"/>
    <col min="4899" max="4899" width="1.5703125" style="437" customWidth="1"/>
    <col min="4900" max="4900" width="14.5703125" style="437" bestFit="1" customWidth="1"/>
    <col min="4901" max="4902" width="0.5703125" style="437" customWidth="1"/>
    <col min="4903" max="4903" width="6.7109375" style="437" customWidth="1"/>
    <col min="4904" max="4904" width="0.7109375" style="437" customWidth="1"/>
    <col min="4905" max="4905" width="13.140625" style="437" bestFit="1" customWidth="1"/>
    <col min="4906" max="4906" width="9.140625" style="437"/>
    <col min="4907" max="4907" width="12.85546875" style="437" bestFit="1" customWidth="1"/>
    <col min="4908" max="4908" width="12" style="437" bestFit="1" customWidth="1"/>
    <col min="4909" max="4909" width="9.140625" style="437"/>
    <col min="4910" max="4911" width="12.85546875" style="437" bestFit="1" customWidth="1"/>
    <col min="4912" max="5137" width="9.140625" style="437"/>
    <col min="5138" max="5138" width="1.7109375" style="437" customWidth="1"/>
    <col min="5139" max="5139" width="8" style="437" customWidth="1"/>
    <col min="5140" max="5140" width="5.42578125" style="437" customWidth="1"/>
    <col min="5141" max="5141" width="8" style="437" customWidth="1"/>
    <col min="5142" max="5142" width="6.140625" style="437" customWidth="1"/>
    <col min="5143" max="5143" width="0.42578125" style="437" customWidth="1"/>
    <col min="5144" max="5144" width="6.7109375" style="437" customWidth="1"/>
    <col min="5145" max="5145" width="0.42578125" style="437" customWidth="1"/>
    <col min="5146" max="5146" width="14.5703125" style="437" bestFit="1" customWidth="1"/>
    <col min="5147" max="5147" width="1.5703125" style="437" customWidth="1"/>
    <col min="5148" max="5148" width="1.28515625" style="437" customWidth="1"/>
    <col min="5149" max="5149" width="6.7109375" style="437" customWidth="1"/>
    <col min="5150" max="5150" width="1.5703125" style="437" customWidth="1"/>
    <col min="5151" max="5151" width="18.7109375" style="437" bestFit="1" customWidth="1"/>
    <col min="5152" max="5152" width="0.42578125" style="437" customWidth="1"/>
    <col min="5153" max="5153" width="0.5703125" style="437" customWidth="1"/>
    <col min="5154" max="5154" width="6.7109375" style="437" customWidth="1"/>
    <col min="5155" max="5155" width="1.5703125" style="437" customWidth="1"/>
    <col min="5156" max="5156" width="14.5703125" style="437" bestFit="1" customWidth="1"/>
    <col min="5157" max="5158" width="0.5703125" style="437" customWidth="1"/>
    <col min="5159" max="5159" width="6.7109375" style="437" customWidth="1"/>
    <col min="5160" max="5160" width="0.7109375" style="437" customWidth="1"/>
    <col min="5161" max="5161" width="13.140625" style="437" bestFit="1" customWidth="1"/>
    <col min="5162" max="5162" width="9.140625" style="437"/>
    <col min="5163" max="5163" width="12.85546875" style="437" bestFit="1" customWidth="1"/>
    <col min="5164" max="5164" width="12" style="437" bestFit="1" customWidth="1"/>
    <col min="5165" max="5165" width="9.140625" style="437"/>
    <col min="5166" max="5167" width="12.85546875" style="437" bestFit="1" customWidth="1"/>
    <col min="5168" max="5393" width="9.140625" style="437"/>
    <col min="5394" max="5394" width="1.7109375" style="437" customWidth="1"/>
    <col min="5395" max="5395" width="8" style="437" customWidth="1"/>
    <col min="5396" max="5396" width="5.42578125" style="437" customWidth="1"/>
    <col min="5397" max="5397" width="8" style="437" customWidth="1"/>
    <col min="5398" max="5398" width="6.140625" style="437" customWidth="1"/>
    <col min="5399" max="5399" width="0.42578125" style="437" customWidth="1"/>
    <col min="5400" max="5400" width="6.7109375" style="437" customWidth="1"/>
    <col min="5401" max="5401" width="0.42578125" style="437" customWidth="1"/>
    <col min="5402" max="5402" width="14.5703125" style="437" bestFit="1" customWidth="1"/>
    <col min="5403" max="5403" width="1.5703125" style="437" customWidth="1"/>
    <col min="5404" max="5404" width="1.28515625" style="437" customWidth="1"/>
    <col min="5405" max="5405" width="6.7109375" style="437" customWidth="1"/>
    <col min="5406" max="5406" width="1.5703125" style="437" customWidth="1"/>
    <col min="5407" max="5407" width="18.7109375" style="437" bestFit="1" customWidth="1"/>
    <col min="5408" max="5408" width="0.42578125" style="437" customWidth="1"/>
    <col min="5409" max="5409" width="0.5703125" style="437" customWidth="1"/>
    <col min="5410" max="5410" width="6.7109375" style="437" customWidth="1"/>
    <col min="5411" max="5411" width="1.5703125" style="437" customWidth="1"/>
    <col min="5412" max="5412" width="14.5703125" style="437" bestFit="1" customWidth="1"/>
    <col min="5413" max="5414" width="0.5703125" style="437" customWidth="1"/>
    <col min="5415" max="5415" width="6.7109375" style="437" customWidth="1"/>
    <col min="5416" max="5416" width="0.7109375" style="437" customWidth="1"/>
    <col min="5417" max="5417" width="13.140625" style="437" bestFit="1" customWidth="1"/>
    <col min="5418" max="5418" width="9.140625" style="437"/>
    <col min="5419" max="5419" width="12.85546875" style="437" bestFit="1" customWidth="1"/>
    <col min="5420" max="5420" width="12" style="437" bestFit="1" customWidth="1"/>
    <col min="5421" max="5421" width="9.140625" style="437"/>
    <col min="5422" max="5423" width="12.85546875" style="437" bestFit="1" customWidth="1"/>
    <col min="5424" max="5649" width="9.140625" style="437"/>
    <col min="5650" max="5650" width="1.7109375" style="437" customWidth="1"/>
    <col min="5651" max="5651" width="8" style="437" customWidth="1"/>
    <col min="5652" max="5652" width="5.42578125" style="437" customWidth="1"/>
    <col min="5653" max="5653" width="8" style="437" customWidth="1"/>
    <col min="5654" max="5654" width="6.140625" style="437" customWidth="1"/>
    <col min="5655" max="5655" width="0.42578125" style="437" customWidth="1"/>
    <col min="5656" max="5656" width="6.7109375" style="437" customWidth="1"/>
    <col min="5657" max="5657" width="0.42578125" style="437" customWidth="1"/>
    <col min="5658" max="5658" width="14.5703125" style="437" bestFit="1" customWidth="1"/>
    <col min="5659" max="5659" width="1.5703125" style="437" customWidth="1"/>
    <col min="5660" max="5660" width="1.28515625" style="437" customWidth="1"/>
    <col min="5661" max="5661" width="6.7109375" style="437" customWidth="1"/>
    <col min="5662" max="5662" width="1.5703125" style="437" customWidth="1"/>
    <col min="5663" max="5663" width="18.7109375" style="437" bestFit="1" customWidth="1"/>
    <col min="5664" max="5664" width="0.42578125" style="437" customWidth="1"/>
    <col min="5665" max="5665" width="0.5703125" style="437" customWidth="1"/>
    <col min="5666" max="5666" width="6.7109375" style="437" customWidth="1"/>
    <col min="5667" max="5667" width="1.5703125" style="437" customWidth="1"/>
    <col min="5668" max="5668" width="14.5703125" style="437" bestFit="1" customWidth="1"/>
    <col min="5669" max="5670" width="0.5703125" style="437" customWidth="1"/>
    <col min="5671" max="5671" width="6.7109375" style="437" customWidth="1"/>
    <col min="5672" max="5672" width="0.7109375" style="437" customWidth="1"/>
    <col min="5673" max="5673" width="13.140625" style="437" bestFit="1" customWidth="1"/>
    <col min="5674" max="5674" width="9.140625" style="437"/>
    <col min="5675" max="5675" width="12.85546875" style="437" bestFit="1" customWidth="1"/>
    <col min="5676" max="5676" width="12" style="437" bestFit="1" customWidth="1"/>
    <col min="5677" max="5677" width="9.140625" style="437"/>
    <col min="5678" max="5679" width="12.85546875" style="437" bestFit="1" customWidth="1"/>
    <col min="5680" max="5905" width="9.140625" style="437"/>
    <col min="5906" max="5906" width="1.7109375" style="437" customWidth="1"/>
    <col min="5907" max="5907" width="8" style="437" customWidth="1"/>
    <col min="5908" max="5908" width="5.42578125" style="437" customWidth="1"/>
    <col min="5909" max="5909" width="8" style="437" customWidth="1"/>
    <col min="5910" max="5910" width="6.140625" style="437" customWidth="1"/>
    <col min="5911" max="5911" width="0.42578125" style="437" customWidth="1"/>
    <col min="5912" max="5912" width="6.7109375" style="437" customWidth="1"/>
    <col min="5913" max="5913" width="0.42578125" style="437" customWidth="1"/>
    <col min="5914" max="5914" width="14.5703125" style="437" bestFit="1" customWidth="1"/>
    <col min="5915" max="5915" width="1.5703125" style="437" customWidth="1"/>
    <col min="5916" max="5916" width="1.28515625" style="437" customWidth="1"/>
    <col min="5917" max="5917" width="6.7109375" style="437" customWidth="1"/>
    <col min="5918" max="5918" width="1.5703125" style="437" customWidth="1"/>
    <col min="5919" max="5919" width="18.7109375" style="437" bestFit="1" customWidth="1"/>
    <col min="5920" max="5920" width="0.42578125" style="437" customWidth="1"/>
    <col min="5921" max="5921" width="0.5703125" style="437" customWidth="1"/>
    <col min="5922" max="5922" width="6.7109375" style="437" customWidth="1"/>
    <col min="5923" max="5923" width="1.5703125" style="437" customWidth="1"/>
    <col min="5924" max="5924" width="14.5703125" style="437" bestFit="1" customWidth="1"/>
    <col min="5925" max="5926" width="0.5703125" style="437" customWidth="1"/>
    <col min="5927" max="5927" width="6.7109375" style="437" customWidth="1"/>
    <col min="5928" max="5928" width="0.7109375" style="437" customWidth="1"/>
    <col min="5929" max="5929" width="13.140625" style="437" bestFit="1" customWidth="1"/>
    <col min="5930" max="5930" width="9.140625" style="437"/>
    <col min="5931" max="5931" width="12.85546875" style="437" bestFit="1" customWidth="1"/>
    <col min="5932" max="5932" width="12" style="437" bestFit="1" customWidth="1"/>
    <col min="5933" max="5933" width="9.140625" style="437"/>
    <col min="5934" max="5935" width="12.85546875" style="437" bestFit="1" customWidth="1"/>
    <col min="5936" max="6161" width="9.140625" style="437"/>
    <col min="6162" max="6162" width="1.7109375" style="437" customWidth="1"/>
    <col min="6163" max="6163" width="8" style="437" customWidth="1"/>
    <col min="6164" max="6164" width="5.42578125" style="437" customWidth="1"/>
    <col min="6165" max="6165" width="8" style="437" customWidth="1"/>
    <col min="6166" max="6166" width="6.140625" style="437" customWidth="1"/>
    <col min="6167" max="6167" width="0.42578125" style="437" customWidth="1"/>
    <col min="6168" max="6168" width="6.7109375" style="437" customWidth="1"/>
    <col min="6169" max="6169" width="0.42578125" style="437" customWidth="1"/>
    <col min="6170" max="6170" width="14.5703125" style="437" bestFit="1" customWidth="1"/>
    <col min="6171" max="6171" width="1.5703125" style="437" customWidth="1"/>
    <col min="6172" max="6172" width="1.28515625" style="437" customWidth="1"/>
    <col min="6173" max="6173" width="6.7109375" style="437" customWidth="1"/>
    <col min="6174" max="6174" width="1.5703125" style="437" customWidth="1"/>
    <col min="6175" max="6175" width="18.7109375" style="437" bestFit="1" customWidth="1"/>
    <col min="6176" max="6176" width="0.42578125" style="437" customWidth="1"/>
    <col min="6177" max="6177" width="0.5703125" style="437" customWidth="1"/>
    <col min="6178" max="6178" width="6.7109375" style="437" customWidth="1"/>
    <col min="6179" max="6179" width="1.5703125" style="437" customWidth="1"/>
    <col min="6180" max="6180" width="14.5703125" style="437" bestFit="1" customWidth="1"/>
    <col min="6181" max="6182" width="0.5703125" style="437" customWidth="1"/>
    <col min="6183" max="6183" width="6.7109375" style="437" customWidth="1"/>
    <col min="6184" max="6184" width="0.7109375" style="437" customWidth="1"/>
    <col min="6185" max="6185" width="13.140625" style="437" bestFit="1" customWidth="1"/>
    <col min="6186" max="6186" width="9.140625" style="437"/>
    <col min="6187" max="6187" width="12.85546875" style="437" bestFit="1" customWidth="1"/>
    <col min="6188" max="6188" width="12" style="437" bestFit="1" customWidth="1"/>
    <col min="6189" max="6189" width="9.140625" style="437"/>
    <col min="6190" max="6191" width="12.85546875" style="437" bestFit="1" customWidth="1"/>
    <col min="6192" max="6417" width="9.140625" style="437"/>
    <col min="6418" max="6418" width="1.7109375" style="437" customWidth="1"/>
    <col min="6419" max="6419" width="8" style="437" customWidth="1"/>
    <col min="6420" max="6420" width="5.42578125" style="437" customWidth="1"/>
    <col min="6421" max="6421" width="8" style="437" customWidth="1"/>
    <col min="6422" max="6422" width="6.140625" style="437" customWidth="1"/>
    <col min="6423" max="6423" width="0.42578125" style="437" customWidth="1"/>
    <col min="6424" max="6424" width="6.7109375" style="437" customWidth="1"/>
    <col min="6425" max="6425" width="0.42578125" style="437" customWidth="1"/>
    <col min="6426" max="6426" width="14.5703125" style="437" bestFit="1" customWidth="1"/>
    <col min="6427" max="6427" width="1.5703125" style="437" customWidth="1"/>
    <col min="6428" max="6428" width="1.28515625" style="437" customWidth="1"/>
    <col min="6429" max="6429" width="6.7109375" style="437" customWidth="1"/>
    <col min="6430" max="6430" width="1.5703125" style="437" customWidth="1"/>
    <col min="6431" max="6431" width="18.7109375" style="437" bestFit="1" customWidth="1"/>
    <col min="6432" max="6432" width="0.42578125" style="437" customWidth="1"/>
    <col min="6433" max="6433" width="0.5703125" style="437" customWidth="1"/>
    <col min="6434" max="6434" width="6.7109375" style="437" customWidth="1"/>
    <col min="6435" max="6435" width="1.5703125" style="437" customWidth="1"/>
    <col min="6436" max="6436" width="14.5703125" style="437" bestFit="1" customWidth="1"/>
    <col min="6437" max="6438" width="0.5703125" style="437" customWidth="1"/>
    <col min="6439" max="6439" width="6.7109375" style="437" customWidth="1"/>
    <col min="6440" max="6440" width="0.7109375" style="437" customWidth="1"/>
    <col min="6441" max="6441" width="13.140625" style="437" bestFit="1" customWidth="1"/>
    <col min="6442" max="6442" width="9.140625" style="437"/>
    <col min="6443" max="6443" width="12.85546875" style="437" bestFit="1" customWidth="1"/>
    <col min="6444" max="6444" width="12" style="437" bestFit="1" customWidth="1"/>
    <col min="6445" max="6445" width="9.140625" style="437"/>
    <col min="6446" max="6447" width="12.85546875" style="437" bestFit="1" customWidth="1"/>
    <col min="6448" max="6673" width="9.140625" style="437"/>
    <col min="6674" max="6674" width="1.7109375" style="437" customWidth="1"/>
    <col min="6675" max="6675" width="8" style="437" customWidth="1"/>
    <col min="6676" max="6676" width="5.42578125" style="437" customWidth="1"/>
    <col min="6677" max="6677" width="8" style="437" customWidth="1"/>
    <col min="6678" max="6678" width="6.140625" style="437" customWidth="1"/>
    <col min="6679" max="6679" width="0.42578125" style="437" customWidth="1"/>
    <col min="6680" max="6680" width="6.7109375" style="437" customWidth="1"/>
    <col min="6681" max="6681" width="0.42578125" style="437" customWidth="1"/>
    <col min="6682" max="6682" width="14.5703125" style="437" bestFit="1" customWidth="1"/>
    <col min="6683" max="6683" width="1.5703125" style="437" customWidth="1"/>
    <col min="6684" max="6684" width="1.28515625" style="437" customWidth="1"/>
    <col min="6685" max="6685" width="6.7109375" style="437" customWidth="1"/>
    <col min="6686" max="6686" width="1.5703125" style="437" customWidth="1"/>
    <col min="6687" max="6687" width="18.7109375" style="437" bestFit="1" customWidth="1"/>
    <col min="6688" max="6688" width="0.42578125" style="437" customWidth="1"/>
    <col min="6689" max="6689" width="0.5703125" style="437" customWidth="1"/>
    <col min="6690" max="6690" width="6.7109375" style="437" customWidth="1"/>
    <col min="6691" max="6691" width="1.5703125" style="437" customWidth="1"/>
    <col min="6692" max="6692" width="14.5703125" style="437" bestFit="1" customWidth="1"/>
    <col min="6693" max="6694" width="0.5703125" style="437" customWidth="1"/>
    <col min="6695" max="6695" width="6.7109375" style="437" customWidth="1"/>
    <col min="6696" max="6696" width="0.7109375" style="437" customWidth="1"/>
    <col min="6697" max="6697" width="13.140625" style="437" bestFit="1" customWidth="1"/>
    <col min="6698" max="6698" width="9.140625" style="437"/>
    <col min="6699" max="6699" width="12.85546875" style="437" bestFit="1" customWidth="1"/>
    <col min="6700" max="6700" width="12" style="437" bestFit="1" customWidth="1"/>
    <col min="6701" max="6701" width="9.140625" style="437"/>
    <col min="6702" max="6703" width="12.85546875" style="437" bestFit="1" customWidth="1"/>
    <col min="6704" max="6929" width="9.140625" style="437"/>
    <col min="6930" max="6930" width="1.7109375" style="437" customWidth="1"/>
    <col min="6931" max="6931" width="8" style="437" customWidth="1"/>
    <col min="6932" max="6932" width="5.42578125" style="437" customWidth="1"/>
    <col min="6933" max="6933" width="8" style="437" customWidth="1"/>
    <col min="6934" max="6934" width="6.140625" style="437" customWidth="1"/>
    <col min="6935" max="6935" width="0.42578125" style="437" customWidth="1"/>
    <col min="6936" max="6936" width="6.7109375" style="437" customWidth="1"/>
    <col min="6937" max="6937" width="0.42578125" style="437" customWidth="1"/>
    <col min="6938" max="6938" width="14.5703125" style="437" bestFit="1" customWidth="1"/>
    <col min="6939" max="6939" width="1.5703125" style="437" customWidth="1"/>
    <col min="6940" max="6940" width="1.28515625" style="437" customWidth="1"/>
    <col min="6941" max="6941" width="6.7109375" style="437" customWidth="1"/>
    <col min="6942" max="6942" width="1.5703125" style="437" customWidth="1"/>
    <col min="6943" max="6943" width="18.7109375" style="437" bestFit="1" customWidth="1"/>
    <col min="6944" max="6944" width="0.42578125" style="437" customWidth="1"/>
    <col min="6945" max="6945" width="0.5703125" style="437" customWidth="1"/>
    <col min="6946" max="6946" width="6.7109375" style="437" customWidth="1"/>
    <col min="6947" max="6947" width="1.5703125" style="437" customWidth="1"/>
    <col min="6948" max="6948" width="14.5703125" style="437" bestFit="1" customWidth="1"/>
    <col min="6949" max="6950" width="0.5703125" style="437" customWidth="1"/>
    <col min="6951" max="6951" width="6.7109375" style="437" customWidth="1"/>
    <col min="6952" max="6952" width="0.7109375" style="437" customWidth="1"/>
    <col min="6953" max="6953" width="13.140625" style="437" bestFit="1" customWidth="1"/>
    <col min="6954" max="6954" width="9.140625" style="437"/>
    <col min="6955" max="6955" width="12.85546875" style="437" bestFit="1" customWidth="1"/>
    <col min="6956" max="6956" width="12" style="437" bestFit="1" customWidth="1"/>
    <col min="6957" max="6957" width="9.140625" style="437"/>
    <col min="6958" max="6959" width="12.85546875" style="437" bestFit="1" customWidth="1"/>
    <col min="6960" max="7185" width="9.140625" style="437"/>
    <col min="7186" max="7186" width="1.7109375" style="437" customWidth="1"/>
    <col min="7187" max="7187" width="8" style="437" customWidth="1"/>
    <col min="7188" max="7188" width="5.42578125" style="437" customWidth="1"/>
    <col min="7189" max="7189" width="8" style="437" customWidth="1"/>
    <col min="7190" max="7190" width="6.140625" style="437" customWidth="1"/>
    <col min="7191" max="7191" width="0.42578125" style="437" customWidth="1"/>
    <col min="7192" max="7192" width="6.7109375" style="437" customWidth="1"/>
    <col min="7193" max="7193" width="0.42578125" style="437" customWidth="1"/>
    <col min="7194" max="7194" width="14.5703125" style="437" bestFit="1" customWidth="1"/>
    <col min="7195" max="7195" width="1.5703125" style="437" customWidth="1"/>
    <col min="7196" max="7196" width="1.28515625" style="437" customWidth="1"/>
    <col min="7197" max="7197" width="6.7109375" style="437" customWidth="1"/>
    <col min="7198" max="7198" width="1.5703125" style="437" customWidth="1"/>
    <col min="7199" max="7199" width="18.7109375" style="437" bestFit="1" customWidth="1"/>
    <col min="7200" max="7200" width="0.42578125" style="437" customWidth="1"/>
    <col min="7201" max="7201" width="0.5703125" style="437" customWidth="1"/>
    <col min="7202" max="7202" width="6.7109375" style="437" customWidth="1"/>
    <col min="7203" max="7203" width="1.5703125" style="437" customWidth="1"/>
    <col min="7204" max="7204" width="14.5703125" style="437" bestFit="1" customWidth="1"/>
    <col min="7205" max="7206" width="0.5703125" style="437" customWidth="1"/>
    <col min="7207" max="7207" width="6.7109375" style="437" customWidth="1"/>
    <col min="7208" max="7208" width="0.7109375" style="437" customWidth="1"/>
    <col min="7209" max="7209" width="13.140625" style="437" bestFit="1" customWidth="1"/>
    <col min="7210" max="7210" width="9.140625" style="437"/>
    <col min="7211" max="7211" width="12.85546875" style="437" bestFit="1" customWidth="1"/>
    <col min="7212" max="7212" width="12" style="437" bestFit="1" customWidth="1"/>
    <col min="7213" max="7213" width="9.140625" style="437"/>
    <col min="7214" max="7215" width="12.85546875" style="437" bestFit="1" customWidth="1"/>
    <col min="7216" max="7441" width="9.140625" style="437"/>
    <col min="7442" max="7442" width="1.7109375" style="437" customWidth="1"/>
    <col min="7443" max="7443" width="8" style="437" customWidth="1"/>
    <col min="7444" max="7444" width="5.42578125" style="437" customWidth="1"/>
    <col min="7445" max="7445" width="8" style="437" customWidth="1"/>
    <col min="7446" max="7446" width="6.140625" style="437" customWidth="1"/>
    <col min="7447" max="7447" width="0.42578125" style="437" customWidth="1"/>
    <col min="7448" max="7448" width="6.7109375" style="437" customWidth="1"/>
    <col min="7449" max="7449" width="0.42578125" style="437" customWidth="1"/>
    <col min="7450" max="7450" width="14.5703125" style="437" bestFit="1" customWidth="1"/>
    <col min="7451" max="7451" width="1.5703125" style="437" customWidth="1"/>
    <col min="7452" max="7452" width="1.28515625" style="437" customWidth="1"/>
    <col min="7453" max="7453" width="6.7109375" style="437" customWidth="1"/>
    <col min="7454" max="7454" width="1.5703125" style="437" customWidth="1"/>
    <col min="7455" max="7455" width="18.7109375" style="437" bestFit="1" customWidth="1"/>
    <col min="7456" max="7456" width="0.42578125" style="437" customWidth="1"/>
    <col min="7457" max="7457" width="0.5703125" style="437" customWidth="1"/>
    <col min="7458" max="7458" width="6.7109375" style="437" customWidth="1"/>
    <col min="7459" max="7459" width="1.5703125" style="437" customWidth="1"/>
    <col min="7460" max="7460" width="14.5703125" style="437" bestFit="1" customWidth="1"/>
    <col min="7461" max="7462" width="0.5703125" style="437" customWidth="1"/>
    <col min="7463" max="7463" width="6.7109375" style="437" customWidth="1"/>
    <col min="7464" max="7464" width="0.7109375" style="437" customWidth="1"/>
    <col min="7465" max="7465" width="13.140625" style="437" bestFit="1" customWidth="1"/>
    <col min="7466" max="7466" width="9.140625" style="437"/>
    <col min="7467" max="7467" width="12.85546875" style="437" bestFit="1" customWidth="1"/>
    <col min="7468" max="7468" width="12" style="437" bestFit="1" customWidth="1"/>
    <col min="7469" max="7469" width="9.140625" style="437"/>
    <col min="7470" max="7471" width="12.85546875" style="437" bestFit="1" customWidth="1"/>
    <col min="7472" max="7697" width="9.140625" style="437"/>
    <col min="7698" max="7698" width="1.7109375" style="437" customWidth="1"/>
    <col min="7699" max="7699" width="8" style="437" customWidth="1"/>
    <col min="7700" max="7700" width="5.42578125" style="437" customWidth="1"/>
    <col min="7701" max="7701" width="8" style="437" customWidth="1"/>
    <col min="7702" max="7702" width="6.140625" style="437" customWidth="1"/>
    <col min="7703" max="7703" width="0.42578125" style="437" customWidth="1"/>
    <col min="7704" max="7704" width="6.7109375" style="437" customWidth="1"/>
    <col min="7705" max="7705" width="0.42578125" style="437" customWidth="1"/>
    <col min="7706" max="7706" width="14.5703125" style="437" bestFit="1" customWidth="1"/>
    <col min="7707" max="7707" width="1.5703125" style="437" customWidth="1"/>
    <col min="7708" max="7708" width="1.28515625" style="437" customWidth="1"/>
    <col min="7709" max="7709" width="6.7109375" style="437" customWidth="1"/>
    <col min="7710" max="7710" width="1.5703125" style="437" customWidth="1"/>
    <col min="7711" max="7711" width="18.7109375" style="437" bestFit="1" customWidth="1"/>
    <col min="7712" max="7712" width="0.42578125" style="437" customWidth="1"/>
    <col min="7713" max="7713" width="0.5703125" style="437" customWidth="1"/>
    <col min="7714" max="7714" width="6.7109375" style="437" customWidth="1"/>
    <col min="7715" max="7715" width="1.5703125" style="437" customWidth="1"/>
    <col min="7716" max="7716" width="14.5703125" style="437" bestFit="1" customWidth="1"/>
    <col min="7717" max="7718" width="0.5703125" style="437" customWidth="1"/>
    <col min="7719" max="7719" width="6.7109375" style="437" customWidth="1"/>
    <col min="7720" max="7720" width="0.7109375" style="437" customWidth="1"/>
    <col min="7721" max="7721" width="13.140625" style="437" bestFit="1" customWidth="1"/>
    <col min="7722" max="7722" width="9.140625" style="437"/>
    <col min="7723" max="7723" width="12.85546875" style="437" bestFit="1" customWidth="1"/>
    <col min="7724" max="7724" width="12" style="437" bestFit="1" customWidth="1"/>
    <col min="7725" max="7725" width="9.140625" style="437"/>
    <col min="7726" max="7727" width="12.85546875" style="437" bestFit="1" customWidth="1"/>
    <col min="7728" max="7953" width="9.140625" style="437"/>
    <col min="7954" max="7954" width="1.7109375" style="437" customWidth="1"/>
    <col min="7955" max="7955" width="8" style="437" customWidth="1"/>
    <col min="7956" max="7956" width="5.42578125" style="437" customWidth="1"/>
    <col min="7957" max="7957" width="8" style="437" customWidth="1"/>
    <col min="7958" max="7958" width="6.140625" style="437" customWidth="1"/>
    <col min="7959" max="7959" width="0.42578125" style="437" customWidth="1"/>
    <col min="7960" max="7960" width="6.7109375" style="437" customWidth="1"/>
    <col min="7961" max="7961" width="0.42578125" style="437" customWidth="1"/>
    <col min="7962" max="7962" width="14.5703125" style="437" bestFit="1" customWidth="1"/>
    <col min="7963" max="7963" width="1.5703125" style="437" customWidth="1"/>
    <col min="7964" max="7964" width="1.28515625" style="437" customWidth="1"/>
    <col min="7965" max="7965" width="6.7109375" style="437" customWidth="1"/>
    <col min="7966" max="7966" width="1.5703125" style="437" customWidth="1"/>
    <col min="7967" max="7967" width="18.7109375" style="437" bestFit="1" customWidth="1"/>
    <col min="7968" max="7968" width="0.42578125" style="437" customWidth="1"/>
    <col min="7969" max="7969" width="0.5703125" style="437" customWidth="1"/>
    <col min="7970" max="7970" width="6.7109375" style="437" customWidth="1"/>
    <col min="7971" max="7971" width="1.5703125" style="437" customWidth="1"/>
    <col min="7972" max="7972" width="14.5703125" style="437" bestFit="1" customWidth="1"/>
    <col min="7973" max="7974" width="0.5703125" style="437" customWidth="1"/>
    <col min="7975" max="7975" width="6.7109375" style="437" customWidth="1"/>
    <col min="7976" max="7976" width="0.7109375" style="437" customWidth="1"/>
    <col min="7977" max="7977" width="13.140625" style="437" bestFit="1" customWidth="1"/>
    <col min="7978" max="7978" width="9.140625" style="437"/>
    <col min="7979" max="7979" width="12.85546875" style="437" bestFit="1" customWidth="1"/>
    <col min="7980" max="7980" width="12" style="437" bestFit="1" customWidth="1"/>
    <col min="7981" max="7981" width="9.140625" style="437"/>
    <col min="7982" max="7983" width="12.85546875" style="437" bestFit="1" customWidth="1"/>
    <col min="7984" max="8209" width="9.140625" style="437"/>
    <col min="8210" max="8210" width="1.7109375" style="437" customWidth="1"/>
    <col min="8211" max="8211" width="8" style="437" customWidth="1"/>
    <col min="8212" max="8212" width="5.42578125" style="437" customWidth="1"/>
    <col min="8213" max="8213" width="8" style="437" customWidth="1"/>
    <col min="8214" max="8214" width="6.140625" style="437" customWidth="1"/>
    <col min="8215" max="8215" width="0.42578125" style="437" customWidth="1"/>
    <col min="8216" max="8216" width="6.7109375" style="437" customWidth="1"/>
    <col min="8217" max="8217" width="0.42578125" style="437" customWidth="1"/>
    <col min="8218" max="8218" width="14.5703125" style="437" bestFit="1" customWidth="1"/>
    <col min="8219" max="8219" width="1.5703125" style="437" customWidth="1"/>
    <col min="8220" max="8220" width="1.28515625" style="437" customWidth="1"/>
    <col min="8221" max="8221" width="6.7109375" style="437" customWidth="1"/>
    <col min="8222" max="8222" width="1.5703125" style="437" customWidth="1"/>
    <col min="8223" max="8223" width="18.7109375" style="437" bestFit="1" customWidth="1"/>
    <col min="8224" max="8224" width="0.42578125" style="437" customWidth="1"/>
    <col min="8225" max="8225" width="0.5703125" style="437" customWidth="1"/>
    <col min="8226" max="8226" width="6.7109375" style="437" customWidth="1"/>
    <col min="8227" max="8227" width="1.5703125" style="437" customWidth="1"/>
    <col min="8228" max="8228" width="14.5703125" style="437" bestFit="1" customWidth="1"/>
    <col min="8229" max="8230" width="0.5703125" style="437" customWidth="1"/>
    <col min="8231" max="8231" width="6.7109375" style="437" customWidth="1"/>
    <col min="8232" max="8232" width="0.7109375" style="437" customWidth="1"/>
    <col min="8233" max="8233" width="13.140625" style="437" bestFit="1" customWidth="1"/>
    <col min="8234" max="8234" width="9.140625" style="437"/>
    <col min="8235" max="8235" width="12.85546875" style="437" bestFit="1" customWidth="1"/>
    <col min="8236" max="8236" width="12" style="437" bestFit="1" customWidth="1"/>
    <col min="8237" max="8237" width="9.140625" style="437"/>
    <col min="8238" max="8239" width="12.85546875" style="437" bestFit="1" customWidth="1"/>
    <col min="8240" max="8465" width="9.140625" style="437"/>
    <col min="8466" max="8466" width="1.7109375" style="437" customWidth="1"/>
    <col min="8467" max="8467" width="8" style="437" customWidth="1"/>
    <col min="8468" max="8468" width="5.42578125" style="437" customWidth="1"/>
    <col min="8469" max="8469" width="8" style="437" customWidth="1"/>
    <col min="8470" max="8470" width="6.140625" style="437" customWidth="1"/>
    <col min="8471" max="8471" width="0.42578125" style="437" customWidth="1"/>
    <col min="8472" max="8472" width="6.7109375" style="437" customWidth="1"/>
    <col min="8473" max="8473" width="0.42578125" style="437" customWidth="1"/>
    <col min="8474" max="8474" width="14.5703125" style="437" bestFit="1" customWidth="1"/>
    <col min="8475" max="8475" width="1.5703125" style="437" customWidth="1"/>
    <col min="8476" max="8476" width="1.28515625" style="437" customWidth="1"/>
    <col min="8477" max="8477" width="6.7109375" style="437" customWidth="1"/>
    <col min="8478" max="8478" width="1.5703125" style="437" customWidth="1"/>
    <col min="8479" max="8479" width="18.7109375" style="437" bestFit="1" customWidth="1"/>
    <col min="8480" max="8480" width="0.42578125" style="437" customWidth="1"/>
    <col min="8481" max="8481" width="0.5703125" style="437" customWidth="1"/>
    <col min="8482" max="8482" width="6.7109375" style="437" customWidth="1"/>
    <col min="8483" max="8483" width="1.5703125" style="437" customWidth="1"/>
    <col min="8484" max="8484" width="14.5703125" style="437" bestFit="1" customWidth="1"/>
    <col min="8485" max="8486" width="0.5703125" style="437" customWidth="1"/>
    <col min="8487" max="8487" width="6.7109375" style="437" customWidth="1"/>
    <col min="8488" max="8488" width="0.7109375" style="437" customWidth="1"/>
    <col min="8489" max="8489" width="13.140625" style="437" bestFit="1" customWidth="1"/>
    <col min="8490" max="8490" width="9.140625" style="437"/>
    <col min="8491" max="8491" width="12.85546875" style="437" bestFit="1" customWidth="1"/>
    <col min="8492" max="8492" width="12" style="437" bestFit="1" customWidth="1"/>
    <col min="8493" max="8493" width="9.140625" style="437"/>
    <col min="8494" max="8495" width="12.85546875" style="437" bestFit="1" customWidth="1"/>
    <col min="8496" max="8721" width="9.140625" style="437"/>
    <col min="8722" max="8722" width="1.7109375" style="437" customWidth="1"/>
    <col min="8723" max="8723" width="8" style="437" customWidth="1"/>
    <col min="8724" max="8724" width="5.42578125" style="437" customWidth="1"/>
    <col min="8725" max="8725" width="8" style="437" customWidth="1"/>
    <col min="8726" max="8726" width="6.140625" style="437" customWidth="1"/>
    <col min="8727" max="8727" width="0.42578125" style="437" customWidth="1"/>
    <col min="8728" max="8728" width="6.7109375" style="437" customWidth="1"/>
    <col min="8729" max="8729" width="0.42578125" style="437" customWidth="1"/>
    <col min="8730" max="8730" width="14.5703125" style="437" bestFit="1" customWidth="1"/>
    <col min="8731" max="8731" width="1.5703125" style="437" customWidth="1"/>
    <col min="8732" max="8732" width="1.28515625" style="437" customWidth="1"/>
    <col min="8733" max="8733" width="6.7109375" style="437" customWidth="1"/>
    <col min="8734" max="8734" width="1.5703125" style="437" customWidth="1"/>
    <col min="8735" max="8735" width="18.7109375" style="437" bestFit="1" customWidth="1"/>
    <col min="8736" max="8736" width="0.42578125" style="437" customWidth="1"/>
    <col min="8737" max="8737" width="0.5703125" style="437" customWidth="1"/>
    <col min="8738" max="8738" width="6.7109375" style="437" customWidth="1"/>
    <col min="8739" max="8739" width="1.5703125" style="437" customWidth="1"/>
    <col min="8740" max="8740" width="14.5703125" style="437" bestFit="1" customWidth="1"/>
    <col min="8741" max="8742" width="0.5703125" style="437" customWidth="1"/>
    <col min="8743" max="8743" width="6.7109375" style="437" customWidth="1"/>
    <col min="8744" max="8744" width="0.7109375" style="437" customWidth="1"/>
    <col min="8745" max="8745" width="13.140625" style="437" bestFit="1" customWidth="1"/>
    <col min="8746" max="8746" width="9.140625" style="437"/>
    <col min="8747" max="8747" width="12.85546875" style="437" bestFit="1" customWidth="1"/>
    <col min="8748" max="8748" width="12" style="437" bestFit="1" customWidth="1"/>
    <col min="8749" max="8749" width="9.140625" style="437"/>
    <col min="8750" max="8751" width="12.85546875" style="437" bestFit="1" customWidth="1"/>
    <col min="8752" max="8977" width="9.140625" style="437"/>
    <col min="8978" max="8978" width="1.7109375" style="437" customWidth="1"/>
    <col min="8979" max="8979" width="8" style="437" customWidth="1"/>
    <col min="8980" max="8980" width="5.42578125" style="437" customWidth="1"/>
    <col min="8981" max="8981" width="8" style="437" customWidth="1"/>
    <col min="8982" max="8982" width="6.140625" style="437" customWidth="1"/>
    <col min="8983" max="8983" width="0.42578125" style="437" customWidth="1"/>
    <col min="8984" max="8984" width="6.7109375" style="437" customWidth="1"/>
    <col min="8985" max="8985" width="0.42578125" style="437" customWidth="1"/>
    <col min="8986" max="8986" width="14.5703125" style="437" bestFit="1" customWidth="1"/>
    <col min="8987" max="8987" width="1.5703125" style="437" customWidth="1"/>
    <col min="8988" max="8988" width="1.28515625" style="437" customWidth="1"/>
    <col min="8989" max="8989" width="6.7109375" style="437" customWidth="1"/>
    <col min="8990" max="8990" width="1.5703125" style="437" customWidth="1"/>
    <col min="8991" max="8991" width="18.7109375" style="437" bestFit="1" customWidth="1"/>
    <col min="8992" max="8992" width="0.42578125" style="437" customWidth="1"/>
    <col min="8993" max="8993" width="0.5703125" style="437" customWidth="1"/>
    <col min="8994" max="8994" width="6.7109375" style="437" customWidth="1"/>
    <col min="8995" max="8995" width="1.5703125" style="437" customWidth="1"/>
    <col min="8996" max="8996" width="14.5703125" style="437" bestFit="1" customWidth="1"/>
    <col min="8997" max="8998" width="0.5703125" style="437" customWidth="1"/>
    <col min="8999" max="8999" width="6.7109375" style="437" customWidth="1"/>
    <col min="9000" max="9000" width="0.7109375" style="437" customWidth="1"/>
    <col min="9001" max="9001" width="13.140625" style="437" bestFit="1" customWidth="1"/>
    <col min="9002" max="9002" width="9.140625" style="437"/>
    <col min="9003" max="9003" width="12.85546875" style="437" bestFit="1" customWidth="1"/>
    <col min="9004" max="9004" width="12" style="437" bestFit="1" customWidth="1"/>
    <col min="9005" max="9005" width="9.140625" style="437"/>
    <col min="9006" max="9007" width="12.85546875" style="437" bestFit="1" customWidth="1"/>
    <col min="9008" max="9233" width="9.140625" style="437"/>
    <col min="9234" max="9234" width="1.7109375" style="437" customWidth="1"/>
    <col min="9235" max="9235" width="8" style="437" customWidth="1"/>
    <col min="9236" max="9236" width="5.42578125" style="437" customWidth="1"/>
    <col min="9237" max="9237" width="8" style="437" customWidth="1"/>
    <col min="9238" max="9238" width="6.140625" style="437" customWidth="1"/>
    <col min="9239" max="9239" width="0.42578125" style="437" customWidth="1"/>
    <col min="9240" max="9240" width="6.7109375" style="437" customWidth="1"/>
    <col min="9241" max="9241" width="0.42578125" style="437" customWidth="1"/>
    <col min="9242" max="9242" width="14.5703125" style="437" bestFit="1" customWidth="1"/>
    <col min="9243" max="9243" width="1.5703125" style="437" customWidth="1"/>
    <col min="9244" max="9244" width="1.28515625" style="437" customWidth="1"/>
    <col min="9245" max="9245" width="6.7109375" style="437" customWidth="1"/>
    <col min="9246" max="9246" width="1.5703125" style="437" customWidth="1"/>
    <col min="9247" max="9247" width="18.7109375" style="437" bestFit="1" customWidth="1"/>
    <col min="9248" max="9248" width="0.42578125" style="437" customWidth="1"/>
    <col min="9249" max="9249" width="0.5703125" style="437" customWidth="1"/>
    <col min="9250" max="9250" width="6.7109375" style="437" customWidth="1"/>
    <col min="9251" max="9251" width="1.5703125" style="437" customWidth="1"/>
    <col min="9252" max="9252" width="14.5703125" style="437" bestFit="1" customWidth="1"/>
    <col min="9253" max="9254" width="0.5703125" style="437" customWidth="1"/>
    <col min="9255" max="9255" width="6.7109375" style="437" customWidth="1"/>
    <col min="9256" max="9256" width="0.7109375" style="437" customWidth="1"/>
    <col min="9257" max="9257" width="13.140625" style="437" bestFit="1" customWidth="1"/>
    <col min="9258" max="9258" width="9.140625" style="437"/>
    <col min="9259" max="9259" width="12.85546875" style="437" bestFit="1" customWidth="1"/>
    <col min="9260" max="9260" width="12" style="437" bestFit="1" customWidth="1"/>
    <col min="9261" max="9261" width="9.140625" style="437"/>
    <col min="9262" max="9263" width="12.85546875" style="437" bestFit="1" customWidth="1"/>
    <col min="9264" max="9489" width="9.140625" style="437"/>
    <col min="9490" max="9490" width="1.7109375" style="437" customWidth="1"/>
    <col min="9491" max="9491" width="8" style="437" customWidth="1"/>
    <col min="9492" max="9492" width="5.42578125" style="437" customWidth="1"/>
    <col min="9493" max="9493" width="8" style="437" customWidth="1"/>
    <col min="9494" max="9494" width="6.140625" style="437" customWidth="1"/>
    <col min="9495" max="9495" width="0.42578125" style="437" customWidth="1"/>
    <col min="9496" max="9496" width="6.7109375" style="437" customWidth="1"/>
    <col min="9497" max="9497" width="0.42578125" style="437" customWidth="1"/>
    <col min="9498" max="9498" width="14.5703125" style="437" bestFit="1" customWidth="1"/>
    <col min="9499" max="9499" width="1.5703125" style="437" customWidth="1"/>
    <col min="9500" max="9500" width="1.28515625" style="437" customWidth="1"/>
    <col min="9501" max="9501" width="6.7109375" style="437" customWidth="1"/>
    <col min="9502" max="9502" width="1.5703125" style="437" customWidth="1"/>
    <col min="9503" max="9503" width="18.7109375" style="437" bestFit="1" customWidth="1"/>
    <col min="9504" max="9504" width="0.42578125" style="437" customWidth="1"/>
    <col min="9505" max="9505" width="0.5703125" style="437" customWidth="1"/>
    <col min="9506" max="9506" width="6.7109375" style="437" customWidth="1"/>
    <col min="9507" max="9507" width="1.5703125" style="437" customWidth="1"/>
    <col min="9508" max="9508" width="14.5703125" style="437" bestFit="1" customWidth="1"/>
    <col min="9509" max="9510" width="0.5703125" style="437" customWidth="1"/>
    <col min="9511" max="9511" width="6.7109375" style="437" customWidth="1"/>
    <col min="9512" max="9512" width="0.7109375" style="437" customWidth="1"/>
    <col min="9513" max="9513" width="13.140625" style="437" bestFit="1" customWidth="1"/>
    <col min="9514" max="9514" width="9.140625" style="437"/>
    <col min="9515" max="9515" width="12.85546875" style="437" bestFit="1" customWidth="1"/>
    <col min="9516" max="9516" width="12" style="437" bestFit="1" customWidth="1"/>
    <col min="9517" max="9517" width="9.140625" style="437"/>
    <col min="9518" max="9519" width="12.85546875" style="437" bestFit="1" customWidth="1"/>
    <col min="9520" max="9745" width="9.140625" style="437"/>
    <col min="9746" max="9746" width="1.7109375" style="437" customWidth="1"/>
    <col min="9747" max="9747" width="8" style="437" customWidth="1"/>
    <col min="9748" max="9748" width="5.42578125" style="437" customWidth="1"/>
    <col min="9749" max="9749" width="8" style="437" customWidth="1"/>
    <col min="9750" max="9750" width="6.140625" style="437" customWidth="1"/>
    <col min="9751" max="9751" width="0.42578125" style="437" customWidth="1"/>
    <col min="9752" max="9752" width="6.7109375" style="437" customWidth="1"/>
    <col min="9753" max="9753" width="0.42578125" style="437" customWidth="1"/>
    <col min="9754" max="9754" width="14.5703125" style="437" bestFit="1" customWidth="1"/>
    <col min="9755" max="9755" width="1.5703125" style="437" customWidth="1"/>
    <col min="9756" max="9756" width="1.28515625" style="437" customWidth="1"/>
    <col min="9757" max="9757" width="6.7109375" style="437" customWidth="1"/>
    <col min="9758" max="9758" width="1.5703125" style="437" customWidth="1"/>
    <col min="9759" max="9759" width="18.7109375" style="437" bestFit="1" customWidth="1"/>
    <col min="9760" max="9760" width="0.42578125" style="437" customWidth="1"/>
    <col min="9761" max="9761" width="0.5703125" style="437" customWidth="1"/>
    <col min="9762" max="9762" width="6.7109375" style="437" customWidth="1"/>
    <col min="9763" max="9763" width="1.5703125" style="437" customWidth="1"/>
    <col min="9764" max="9764" width="14.5703125" style="437" bestFit="1" customWidth="1"/>
    <col min="9765" max="9766" width="0.5703125" style="437" customWidth="1"/>
    <col min="9767" max="9767" width="6.7109375" style="437" customWidth="1"/>
    <col min="9768" max="9768" width="0.7109375" style="437" customWidth="1"/>
    <col min="9769" max="9769" width="13.140625" style="437" bestFit="1" customWidth="1"/>
    <col min="9770" max="9770" width="9.140625" style="437"/>
    <col min="9771" max="9771" width="12.85546875" style="437" bestFit="1" customWidth="1"/>
    <col min="9772" max="9772" width="12" style="437" bestFit="1" customWidth="1"/>
    <col min="9773" max="9773" width="9.140625" style="437"/>
    <col min="9774" max="9775" width="12.85546875" style="437" bestFit="1" customWidth="1"/>
    <col min="9776" max="10001" width="9.140625" style="437"/>
    <col min="10002" max="10002" width="1.7109375" style="437" customWidth="1"/>
    <col min="10003" max="10003" width="8" style="437" customWidth="1"/>
    <col min="10004" max="10004" width="5.42578125" style="437" customWidth="1"/>
    <col min="10005" max="10005" width="8" style="437" customWidth="1"/>
    <col min="10006" max="10006" width="6.140625" style="437" customWidth="1"/>
    <col min="10007" max="10007" width="0.42578125" style="437" customWidth="1"/>
    <col min="10008" max="10008" width="6.7109375" style="437" customWidth="1"/>
    <col min="10009" max="10009" width="0.42578125" style="437" customWidth="1"/>
    <col min="10010" max="10010" width="14.5703125" style="437" bestFit="1" customWidth="1"/>
    <col min="10011" max="10011" width="1.5703125" style="437" customWidth="1"/>
    <col min="10012" max="10012" width="1.28515625" style="437" customWidth="1"/>
    <col min="10013" max="10013" width="6.7109375" style="437" customWidth="1"/>
    <col min="10014" max="10014" width="1.5703125" style="437" customWidth="1"/>
    <col min="10015" max="10015" width="18.7109375" style="437" bestFit="1" customWidth="1"/>
    <col min="10016" max="10016" width="0.42578125" style="437" customWidth="1"/>
    <col min="10017" max="10017" width="0.5703125" style="437" customWidth="1"/>
    <col min="10018" max="10018" width="6.7109375" style="437" customWidth="1"/>
    <col min="10019" max="10019" width="1.5703125" style="437" customWidth="1"/>
    <col min="10020" max="10020" width="14.5703125" style="437" bestFit="1" customWidth="1"/>
    <col min="10021" max="10022" width="0.5703125" style="437" customWidth="1"/>
    <col min="10023" max="10023" width="6.7109375" style="437" customWidth="1"/>
    <col min="10024" max="10024" width="0.7109375" style="437" customWidth="1"/>
    <col min="10025" max="10025" width="13.140625" style="437" bestFit="1" customWidth="1"/>
    <col min="10026" max="10026" width="9.140625" style="437"/>
    <col min="10027" max="10027" width="12.85546875" style="437" bestFit="1" customWidth="1"/>
    <col min="10028" max="10028" width="12" style="437" bestFit="1" customWidth="1"/>
    <col min="10029" max="10029" width="9.140625" style="437"/>
    <col min="10030" max="10031" width="12.85546875" style="437" bestFit="1" customWidth="1"/>
    <col min="10032" max="10257" width="9.140625" style="437"/>
    <col min="10258" max="10258" width="1.7109375" style="437" customWidth="1"/>
    <col min="10259" max="10259" width="8" style="437" customWidth="1"/>
    <col min="10260" max="10260" width="5.42578125" style="437" customWidth="1"/>
    <col min="10261" max="10261" width="8" style="437" customWidth="1"/>
    <col min="10262" max="10262" width="6.140625" style="437" customWidth="1"/>
    <col min="10263" max="10263" width="0.42578125" style="437" customWidth="1"/>
    <col min="10264" max="10264" width="6.7109375" style="437" customWidth="1"/>
    <col min="10265" max="10265" width="0.42578125" style="437" customWidth="1"/>
    <col min="10266" max="10266" width="14.5703125" style="437" bestFit="1" customWidth="1"/>
    <col min="10267" max="10267" width="1.5703125" style="437" customWidth="1"/>
    <col min="10268" max="10268" width="1.28515625" style="437" customWidth="1"/>
    <col min="10269" max="10269" width="6.7109375" style="437" customWidth="1"/>
    <col min="10270" max="10270" width="1.5703125" style="437" customWidth="1"/>
    <col min="10271" max="10271" width="18.7109375" style="437" bestFit="1" customWidth="1"/>
    <col min="10272" max="10272" width="0.42578125" style="437" customWidth="1"/>
    <col min="10273" max="10273" width="0.5703125" style="437" customWidth="1"/>
    <col min="10274" max="10274" width="6.7109375" style="437" customWidth="1"/>
    <col min="10275" max="10275" width="1.5703125" style="437" customWidth="1"/>
    <col min="10276" max="10276" width="14.5703125" style="437" bestFit="1" customWidth="1"/>
    <col min="10277" max="10278" width="0.5703125" style="437" customWidth="1"/>
    <col min="10279" max="10279" width="6.7109375" style="437" customWidth="1"/>
    <col min="10280" max="10280" width="0.7109375" style="437" customWidth="1"/>
    <col min="10281" max="10281" width="13.140625" style="437" bestFit="1" customWidth="1"/>
    <col min="10282" max="10282" width="9.140625" style="437"/>
    <col min="10283" max="10283" width="12.85546875" style="437" bestFit="1" customWidth="1"/>
    <col min="10284" max="10284" width="12" style="437" bestFit="1" customWidth="1"/>
    <col min="10285" max="10285" width="9.140625" style="437"/>
    <col min="10286" max="10287" width="12.85546875" style="437" bestFit="1" customWidth="1"/>
    <col min="10288" max="10513" width="9.140625" style="437"/>
    <col min="10514" max="10514" width="1.7109375" style="437" customWidth="1"/>
    <col min="10515" max="10515" width="8" style="437" customWidth="1"/>
    <col min="10516" max="10516" width="5.42578125" style="437" customWidth="1"/>
    <col min="10517" max="10517" width="8" style="437" customWidth="1"/>
    <col min="10518" max="10518" width="6.140625" style="437" customWidth="1"/>
    <col min="10519" max="10519" width="0.42578125" style="437" customWidth="1"/>
    <col min="10520" max="10520" width="6.7109375" style="437" customWidth="1"/>
    <col min="10521" max="10521" width="0.42578125" style="437" customWidth="1"/>
    <col min="10522" max="10522" width="14.5703125" style="437" bestFit="1" customWidth="1"/>
    <col min="10523" max="10523" width="1.5703125" style="437" customWidth="1"/>
    <col min="10524" max="10524" width="1.28515625" style="437" customWidth="1"/>
    <col min="10525" max="10525" width="6.7109375" style="437" customWidth="1"/>
    <col min="10526" max="10526" width="1.5703125" style="437" customWidth="1"/>
    <col min="10527" max="10527" width="18.7109375" style="437" bestFit="1" customWidth="1"/>
    <col min="10528" max="10528" width="0.42578125" style="437" customWidth="1"/>
    <col min="10529" max="10529" width="0.5703125" style="437" customWidth="1"/>
    <col min="10530" max="10530" width="6.7109375" style="437" customWidth="1"/>
    <col min="10531" max="10531" width="1.5703125" style="437" customWidth="1"/>
    <col min="10532" max="10532" width="14.5703125" style="437" bestFit="1" customWidth="1"/>
    <col min="10533" max="10534" width="0.5703125" style="437" customWidth="1"/>
    <col min="10535" max="10535" width="6.7109375" style="437" customWidth="1"/>
    <col min="10536" max="10536" width="0.7109375" style="437" customWidth="1"/>
    <col min="10537" max="10537" width="13.140625" style="437" bestFit="1" customWidth="1"/>
    <col min="10538" max="10538" width="9.140625" style="437"/>
    <col min="10539" max="10539" width="12.85546875" style="437" bestFit="1" customWidth="1"/>
    <col min="10540" max="10540" width="12" style="437" bestFit="1" customWidth="1"/>
    <col min="10541" max="10541" width="9.140625" style="437"/>
    <col min="10542" max="10543" width="12.85546875" style="437" bestFit="1" customWidth="1"/>
    <col min="10544" max="10769" width="9.140625" style="437"/>
    <col min="10770" max="10770" width="1.7109375" style="437" customWidth="1"/>
    <col min="10771" max="10771" width="8" style="437" customWidth="1"/>
    <col min="10772" max="10772" width="5.42578125" style="437" customWidth="1"/>
    <col min="10773" max="10773" width="8" style="437" customWidth="1"/>
    <col min="10774" max="10774" width="6.140625" style="437" customWidth="1"/>
    <col min="10775" max="10775" width="0.42578125" style="437" customWidth="1"/>
    <col min="10776" max="10776" width="6.7109375" style="437" customWidth="1"/>
    <col min="10777" max="10777" width="0.42578125" style="437" customWidth="1"/>
    <col min="10778" max="10778" width="14.5703125" style="437" bestFit="1" customWidth="1"/>
    <col min="10779" max="10779" width="1.5703125" style="437" customWidth="1"/>
    <col min="10780" max="10780" width="1.28515625" style="437" customWidth="1"/>
    <col min="10781" max="10781" width="6.7109375" style="437" customWidth="1"/>
    <col min="10782" max="10782" width="1.5703125" style="437" customWidth="1"/>
    <col min="10783" max="10783" width="18.7109375" style="437" bestFit="1" customWidth="1"/>
    <col min="10784" max="10784" width="0.42578125" style="437" customWidth="1"/>
    <col min="10785" max="10785" width="0.5703125" style="437" customWidth="1"/>
    <col min="10786" max="10786" width="6.7109375" style="437" customWidth="1"/>
    <col min="10787" max="10787" width="1.5703125" style="437" customWidth="1"/>
    <col min="10788" max="10788" width="14.5703125" style="437" bestFit="1" customWidth="1"/>
    <col min="10789" max="10790" width="0.5703125" style="437" customWidth="1"/>
    <col min="10791" max="10791" width="6.7109375" style="437" customWidth="1"/>
    <col min="10792" max="10792" width="0.7109375" style="437" customWidth="1"/>
    <col min="10793" max="10793" width="13.140625" style="437" bestFit="1" customWidth="1"/>
    <col min="10794" max="10794" width="9.140625" style="437"/>
    <col min="10795" max="10795" width="12.85546875" style="437" bestFit="1" customWidth="1"/>
    <col min="10796" max="10796" width="12" style="437" bestFit="1" customWidth="1"/>
    <col min="10797" max="10797" width="9.140625" style="437"/>
    <col min="10798" max="10799" width="12.85546875" style="437" bestFit="1" customWidth="1"/>
    <col min="10800" max="11025" width="9.140625" style="437"/>
    <col min="11026" max="11026" width="1.7109375" style="437" customWidth="1"/>
    <col min="11027" max="11027" width="8" style="437" customWidth="1"/>
    <col min="11028" max="11028" width="5.42578125" style="437" customWidth="1"/>
    <col min="11029" max="11029" width="8" style="437" customWidth="1"/>
    <col min="11030" max="11030" width="6.140625" style="437" customWidth="1"/>
    <col min="11031" max="11031" width="0.42578125" style="437" customWidth="1"/>
    <col min="11032" max="11032" width="6.7109375" style="437" customWidth="1"/>
    <col min="11033" max="11033" width="0.42578125" style="437" customWidth="1"/>
    <col min="11034" max="11034" width="14.5703125" style="437" bestFit="1" customWidth="1"/>
    <col min="11035" max="11035" width="1.5703125" style="437" customWidth="1"/>
    <col min="11036" max="11036" width="1.28515625" style="437" customWidth="1"/>
    <col min="11037" max="11037" width="6.7109375" style="437" customWidth="1"/>
    <col min="11038" max="11038" width="1.5703125" style="437" customWidth="1"/>
    <col min="11039" max="11039" width="18.7109375" style="437" bestFit="1" customWidth="1"/>
    <col min="11040" max="11040" width="0.42578125" style="437" customWidth="1"/>
    <col min="11041" max="11041" width="0.5703125" style="437" customWidth="1"/>
    <col min="11042" max="11042" width="6.7109375" style="437" customWidth="1"/>
    <col min="11043" max="11043" width="1.5703125" style="437" customWidth="1"/>
    <col min="11044" max="11044" width="14.5703125" style="437" bestFit="1" customWidth="1"/>
    <col min="11045" max="11046" width="0.5703125" style="437" customWidth="1"/>
    <col min="11047" max="11047" width="6.7109375" style="437" customWidth="1"/>
    <col min="11048" max="11048" width="0.7109375" style="437" customWidth="1"/>
    <col min="11049" max="11049" width="13.140625" style="437" bestFit="1" customWidth="1"/>
    <col min="11050" max="11050" width="9.140625" style="437"/>
    <col min="11051" max="11051" width="12.85546875" style="437" bestFit="1" customWidth="1"/>
    <col min="11052" max="11052" width="12" style="437" bestFit="1" customWidth="1"/>
    <col min="11053" max="11053" width="9.140625" style="437"/>
    <col min="11054" max="11055" width="12.85546875" style="437" bestFit="1" customWidth="1"/>
    <col min="11056" max="11281" width="9.140625" style="437"/>
    <col min="11282" max="11282" width="1.7109375" style="437" customWidth="1"/>
    <col min="11283" max="11283" width="8" style="437" customWidth="1"/>
    <col min="11284" max="11284" width="5.42578125" style="437" customWidth="1"/>
    <col min="11285" max="11285" width="8" style="437" customWidth="1"/>
    <col min="11286" max="11286" width="6.140625" style="437" customWidth="1"/>
    <col min="11287" max="11287" width="0.42578125" style="437" customWidth="1"/>
    <col min="11288" max="11288" width="6.7109375" style="437" customWidth="1"/>
    <col min="11289" max="11289" width="0.42578125" style="437" customWidth="1"/>
    <col min="11290" max="11290" width="14.5703125" style="437" bestFit="1" customWidth="1"/>
    <col min="11291" max="11291" width="1.5703125" style="437" customWidth="1"/>
    <col min="11292" max="11292" width="1.28515625" style="437" customWidth="1"/>
    <col min="11293" max="11293" width="6.7109375" style="437" customWidth="1"/>
    <col min="11294" max="11294" width="1.5703125" style="437" customWidth="1"/>
    <col min="11295" max="11295" width="18.7109375" style="437" bestFit="1" customWidth="1"/>
    <col min="11296" max="11296" width="0.42578125" style="437" customWidth="1"/>
    <col min="11297" max="11297" width="0.5703125" style="437" customWidth="1"/>
    <col min="11298" max="11298" width="6.7109375" style="437" customWidth="1"/>
    <col min="11299" max="11299" width="1.5703125" style="437" customWidth="1"/>
    <col min="11300" max="11300" width="14.5703125" style="437" bestFit="1" customWidth="1"/>
    <col min="11301" max="11302" width="0.5703125" style="437" customWidth="1"/>
    <col min="11303" max="11303" width="6.7109375" style="437" customWidth="1"/>
    <col min="11304" max="11304" width="0.7109375" style="437" customWidth="1"/>
    <col min="11305" max="11305" width="13.140625" style="437" bestFit="1" customWidth="1"/>
    <col min="11306" max="11306" width="9.140625" style="437"/>
    <col min="11307" max="11307" width="12.85546875" style="437" bestFit="1" customWidth="1"/>
    <col min="11308" max="11308" width="12" style="437" bestFit="1" customWidth="1"/>
    <col min="11309" max="11309" width="9.140625" style="437"/>
    <col min="11310" max="11311" width="12.85546875" style="437" bestFit="1" customWidth="1"/>
    <col min="11312" max="11537" width="9.140625" style="437"/>
    <col min="11538" max="11538" width="1.7109375" style="437" customWidth="1"/>
    <col min="11539" max="11539" width="8" style="437" customWidth="1"/>
    <col min="11540" max="11540" width="5.42578125" style="437" customWidth="1"/>
    <col min="11541" max="11541" width="8" style="437" customWidth="1"/>
    <col min="11542" max="11542" width="6.140625" style="437" customWidth="1"/>
    <col min="11543" max="11543" width="0.42578125" style="437" customWidth="1"/>
    <col min="11544" max="11544" width="6.7109375" style="437" customWidth="1"/>
    <col min="11545" max="11545" width="0.42578125" style="437" customWidth="1"/>
    <col min="11546" max="11546" width="14.5703125" style="437" bestFit="1" customWidth="1"/>
    <col min="11547" max="11547" width="1.5703125" style="437" customWidth="1"/>
    <col min="11548" max="11548" width="1.28515625" style="437" customWidth="1"/>
    <col min="11549" max="11549" width="6.7109375" style="437" customWidth="1"/>
    <col min="11550" max="11550" width="1.5703125" style="437" customWidth="1"/>
    <col min="11551" max="11551" width="18.7109375" style="437" bestFit="1" customWidth="1"/>
    <col min="11552" max="11552" width="0.42578125" style="437" customWidth="1"/>
    <col min="11553" max="11553" width="0.5703125" style="437" customWidth="1"/>
    <col min="11554" max="11554" width="6.7109375" style="437" customWidth="1"/>
    <col min="11555" max="11555" width="1.5703125" style="437" customWidth="1"/>
    <col min="11556" max="11556" width="14.5703125" style="437" bestFit="1" customWidth="1"/>
    <col min="11557" max="11558" width="0.5703125" style="437" customWidth="1"/>
    <col min="11559" max="11559" width="6.7109375" style="437" customWidth="1"/>
    <col min="11560" max="11560" width="0.7109375" style="437" customWidth="1"/>
    <col min="11561" max="11561" width="13.140625" style="437" bestFit="1" customWidth="1"/>
    <col min="11562" max="11562" width="9.140625" style="437"/>
    <col min="11563" max="11563" width="12.85546875" style="437" bestFit="1" customWidth="1"/>
    <col min="11564" max="11564" width="12" style="437" bestFit="1" customWidth="1"/>
    <col min="11565" max="11565" width="9.140625" style="437"/>
    <col min="11566" max="11567" width="12.85546875" style="437" bestFit="1" customWidth="1"/>
    <col min="11568" max="11793" width="9.140625" style="437"/>
    <col min="11794" max="11794" width="1.7109375" style="437" customWidth="1"/>
    <col min="11795" max="11795" width="8" style="437" customWidth="1"/>
    <col min="11796" max="11796" width="5.42578125" style="437" customWidth="1"/>
    <col min="11797" max="11797" width="8" style="437" customWidth="1"/>
    <col min="11798" max="11798" width="6.140625" style="437" customWidth="1"/>
    <col min="11799" max="11799" width="0.42578125" style="437" customWidth="1"/>
    <col min="11800" max="11800" width="6.7109375" style="437" customWidth="1"/>
    <col min="11801" max="11801" width="0.42578125" style="437" customWidth="1"/>
    <col min="11802" max="11802" width="14.5703125" style="437" bestFit="1" customWidth="1"/>
    <col min="11803" max="11803" width="1.5703125" style="437" customWidth="1"/>
    <col min="11804" max="11804" width="1.28515625" style="437" customWidth="1"/>
    <col min="11805" max="11805" width="6.7109375" style="437" customWidth="1"/>
    <col min="11806" max="11806" width="1.5703125" style="437" customWidth="1"/>
    <col min="11807" max="11807" width="18.7109375" style="437" bestFit="1" customWidth="1"/>
    <col min="11808" max="11808" width="0.42578125" style="437" customWidth="1"/>
    <col min="11809" max="11809" width="0.5703125" style="437" customWidth="1"/>
    <col min="11810" max="11810" width="6.7109375" style="437" customWidth="1"/>
    <col min="11811" max="11811" width="1.5703125" style="437" customWidth="1"/>
    <col min="11812" max="11812" width="14.5703125" style="437" bestFit="1" customWidth="1"/>
    <col min="11813" max="11814" width="0.5703125" style="437" customWidth="1"/>
    <col min="11815" max="11815" width="6.7109375" style="437" customWidth="1"/>
    <col min="11816" max="11816" width="0.7109375" style="437" customWidth="1"/>
    <col min="11817" max="11817" width="13.140625" style="437" bestFit="1" customWidth="1"/>
    <col min="11818" max="11818" width="9.140625" style="437"/>
    <col min="11819" max="11819" width="12.85546875" style="437" bestFit="1" customWidth="1"/>
    <col min="11820" max="11820" width="12" style="437" bestFit="1" customWidth="1"/>
    <col min="11821" max="11821" width="9.140625" style="437"/>
    <col min="11822" max="11823" width="12.85546875" style="437" bestFit="1" customWidth="1"/>
    <col min="11824" max="12049" width="9.140625" style="437"/>
    <col min="12050" max="12050" width="1.7109375" style="437" customWidth="1"/>
    <col min="12051" max="12051" width="8" style="437" customWidth="1"/>
    <col min="12052" max="12052" width="5.42578125" style="437" customWidth="1"/>
    <col min="12053" max="12053" width="8" style="437" customWidth="1"/>
    <col min="12054" max="12054" width="6.140625" style="437" customWidth="1"/>
    <col min="12055" max="12055" width="0.42578125" style="437" customWidth="1"/>
    <col min="12056" max="12056" width="6.7109375" style="437" customWidth="1"/>
    <col min="12057" max="12057" width="0.42578125" style="437" customWidth="1"/>
    <col min="12058" max="12058" width="14.5703125" style="437" bestFit="1" customWidth="1"/>
    <col min="12059" max="12059" width="1.5703125" style="437" customWidth="1"/>
    <col min="12060" max="12060" width="1.28515625" style="437" customWidth="1"/>
    <col min="12061" max="12061" width="6.7109375" style="437" customWidth="1"/>
    <col min="12062" max="12062" width="1.5703125" style="437" customWidth="1"/>
    <col min="12063" max="12063" width="18.7109375" style="437" bestFit="1" customWidth="1"/>
    <col min="12064" max="12064" width="0.42578125" style="437" customWidth="1"/>
    <col min="12065" max="12065" width="0.5703125" style="437" customWidth="1"/>
    <col min="12066" max="12066" width="6.7109375" style="437" customWidth="1"/>
    <col min="12067" max="12067" width="1.5703125" style="437" customWidth="1"/>
    <col min="12068" max="12068" width="14.5703125" style="437" bestFit="1" customWidth="1"/>
    <col min="12069" max="12070" width="0.5703125" style="437" customWidth="1"/>
    <col min="12071" max="12071" width="6.7109375" style="437" customWidth="1"/>
    <col min="12072" max="12072" width="0.7109375" style="437" customWidth="1"/>
    <col min="12073" max="12073" width="13.140625" style="437" bestFit="1" customWidth="1"/>
    <col min="12074" max="12074" width="9.140625" style="437"/>
    <col min="12075" max="12075" width="12.85546875" style="437" bestFit="1" customWidth="1"/>
    <col min="12076" max="12076" width="12" style="437" bestFit="1" customWidth="1"/>
    <col min="12077" max="12077" width="9.140625" style="437"/>
    <col min="12078" max="12079" width="12.85546875" style="437" bestFit="1" customWidth="1"/>
    <col min="12080" max="12305" width="9.140625" style="437"/>
    <col min="12306" max="12306" width="1.7109375" style="437" customWidth="1"/>
    <col min="12307" max="12307" width="8" style="437" customWidth="1"/>
    <col min="12308" max="12308" width="5.42578125" style="437" customWidth="1"/>
    <col min="12309" max="12309" width="8" style="437" customWidth="1"/>
    <col min="12310" max="12310" width="6.140625" style="437" customWidth="1"/>
    <col min="12311" max="12311" width="0.42578125" style="437" customWidth="1"/>
    <col min="12312" max="12312" width="6.7109375" style="437" customWidth="1"/>
    <col min="12313" max="12313" width="0.42578125" style="437" customWidth="1"/>
    <col min="12314" max="12314" width="14.5703125" style="437" bestFit="1" customWidth="1"/>
    <col min="12315" max="12315" width="1.5703125" style="437" customWidth="1"/>
    <col min="12316" max="12316" width="1.28515625" style="437" customWidth="1"/>
    <col min="12317" max="12317" width="6.7109375" style="437" customWidth="1"/>
    <col min="12318" max="12318" width="1.5703125" style="437" customWidth="1"/>
    <col min="12319" max="12319" width="18.7109375" style="437" bestFit="1" customWidth="1"/>
    <col min="12320" max="12320" width="0.42578125" style="437" customWidth="1"/>
    <col min="12321" max="12321" width="0.5703125" style="437" customWidth="1"/>
    <col min="12322" max="12322" width="6.7109375" style="437" customWidth="1"/>
    <col min="12323" max="12323" width="1.5703125" style="437" customWidth="1"/>
    <col min="12324" max="12324" width="14.5703125" style="437" bestFit="1" customWidth="1"/>
    <col min="12325" max="12326" width="0.5703125" style="437" customWidth="1"/>
    <col min="12327" max="12327" width="6.7109375" style="437" customWidth="1"/>
    <col min="12328" max="12328" width="0.7109375" style="437" customWidth="1"/>
    <col min="12329" max="12329" width="13.140625" style="437" bestFit="1" customWidth="1"/>
    <col min="12330" max="12330" width="9.140625" style="437"/>
    <col min="12331" max="12331" width="12.85546875" style="437" bestFit="1" customWidth="1"/>
    <col min="12332" max="12332" width="12" style="437" bestFit="1" customWidth="1"/>
    <col min="12333" max="12333" width="9.140625" style="437"/>
    <col min="12334" max="12335" width="12.85546875" style="437" bestFit="1" customWidth="1"/>
    <col min="12336" max="12561" width="9.140625" style="437"/>
    <col min="12562" max="12562" width="1.7109375" style="437" customWidth="1"/>
    <col min="12563" max="12563" width="8" style="437" customWidth="1"/>
    <col min="12564" max="12564" width="5.42578125" style="437" customWidth="1"/>
    <col min="12565" max="12565" width="8" style="437" customWidth="1"/>
    <col min="12566" max="12566" width="6.140625" style="437" customWidth="1"/>
    <col min="12567" max="12567" width="0.42578125" style="437" customWidth="1"/>
    <col min="12568" max="12568" width="6.7109375" style="437" customWidth="1"/>
    <col min="12569" max="12569" width="0.42578125" style="437" customWidth="1"/>
    <col min="12570" max="12570" width="14.5703125" style="437" bestFit="1" customWidth="1"/>
    <col min="12571" max="12571" width="1.5703125" style="437" customWidth="1"/>
    <col min="12572" max="12572" width="1.28515625" style="437" customWidth="1"/>
    <col min="12573" max="12573" width="6.7109375" style="437" customWidth="1"/>
    <col min="12574" max="12574" width="1.5703125" style="437" customWidth="1"/>
    <col min="12575" max="12575" width="18.7109375" style="437" bestFit="1" customWidth="1"/>
    <col min="12576" max="12576" width="0.42578125" style="437" customWidth="1"/>
    <col min="12577" max="12577" width="0.5703125" style="437" customWidth="1"/>
    <col min="12578" max="12578" width="6.7109375" style="437" customWidth="1"/>
    <col min="12579" max="12579" width="1.5703125" style="437" customWidth="1"/>
    <col min="12580" max="12580" width="14.5703125" style="437" bestFit="1" customWidth="1"/>
    <col min="12581" max="12582" width="0.5703125" style="437" customWidth="1"/>
    <col min="12583" max="12583" width="6.7109375" style="437" customWidth="1"/>
    <col min="12584" max="12584" width="0.7109375" style="437" customWidth="1"/>
    <col min="12585" max="12585" width="13.140625" style="437" bestFit="1" customWidth="1"/>
    <col min="12586" max="12586" width="9.140625" style="437"/>
    <col min="12587" max="12587" width="12.85546875" style="437" bestFit="1" customWidth="1"/>
    <col min="12588" max="12588" width="12" style="437" bestFit="1" customWidth="1"/>
    <col min="12589" max="12589" width="9.140625" style="437"/>
    <col min="12590" max="12591" width="12.85546875" style="437" bestFit="1" customWidth="1"/>
    <col min="12592" max="12817" width="9.140625" style="437"/>
    <col min="12818" max="12818" width="1.7109375" style="437" customWidth="1"/>
    <col min="12819" max="12819" width="8" style="437" customWidth="1"/>
    <col min="12820" max="12820" width="5.42578125" style="437" customWidth="1"/>
    <col min="12821" max="12821" width="8" style="437" customWidth="1"/>
    <col min="12822" max="12822" width="6.140625" style="437" customWidth="1"/>
    <col min="12823" max="12823" width="0.42578125" style="437" customWidth="1"/>
    <col min="12824" max="12824" width="6.7109375" style="437" customWidth="1"/>
    <col min="12825" max="12825" width="0.42578125" style="437" customWidth="1"/>
    <col min="12826" max="12826" width="14.5703125" style="437" bestFit="1" customWidth="1"/>
    <col min="12827" max="12827" width="1.5703125" style="437" customWidth="1"/>
    <col min="12828" max="12828" width="1.28515625" style="437" customWidth="1"/>
    <col min="12829" max="12829" width="6.7109375" style="437" customWidth="1"/>
    <col min="12830" max="12830" width="1.5703125" style="437" customWidth="1"/>
    <col min="12831" max="12831" width="18.7109375" style="437" bestFit="1" customWidth="1"/>
    <col min="12832" max="12832" width="0.42578125" style="437" customWidth="1"/>
    <col min="12833" max="12833" width="0.5703125" style="437" customWidth="1"/>
    <col min="12834" max="12834" width="6.7109375" style="437" customWidth="1"/>
    <col min="12835" max="12835" width="1.5703125" style="437" customWidth="1"/>
    <col min="12836" max="12836" width="14.5703125" style="437" bestFit="1" customWidth="1"/>
    <col min="12837" max="12838" width="0.5703125" style="437" customWidth="1"/>
    <col min="12839" max="12839" width="6.7109375" style="437" customWidth="1"/>
    <col min="12840" max="12840" width="0.7109375" style="437" customWidth="1"/>
    <col min="12841" max="12841" width="13.140625" style="437" bestFit="1" customWidth="1"/>
    <col min="12842" max="12842" width="9.140625" style="437"/>
    <col min="12843" max="12843" width="12.85546875" style="437" bestFit="1" customWidth="1"/>
    <col min="12844" max="12844" width="12" style="437" bestFit="1" customWidth="1"/>
    <col min="12845" max="12845" width="9.140625" style="437"/>
    <col min="12846" max="12847" width="12.85546875" style="437" bestFit="1" customWidth="1"/>
    <col min="12848" max="13073" width="9.140625" style="437"/>
    <col min="13074" max="13074" width="1.7109375" style="437" customWidth="1"/>
    <col min="13075" max="13075" width="8" style="437" customWidth="1"/>
    <col min="13076" max="13076" width="5.42578125" style="437" customWidth="1"/>
    <col min="13077" max="13077" width="8" style="437" customWidth="1"/>
    <col min="13078" max="13078" width="6.140625" style="437" customWidth="1"/>
    <col min="13079" max="13079" width="0.42578125" style="437" customWidth="1"/>
    <col min="13080" max="13080" width="6.7109375" style="437" customWidth="1"/>
    <col min="13081" max="13081" width="0.42578125" style="437" customWidth="1"/>
    <col min="13082" max="13082" width="14.5703125" style="437" bestFit="1" customWidth="1"/>
    <col min="13083" max="13083" width="1.5703125" style="437" customWidth="1"/>
    <col min="13084" max="13084" width="1.28515625" style="437" customWidth="1"/>
    <col min="13085" max="13085" width="6.7109375" style="437" customWidth="1"/>
    <col min="13086" max="13086" width="1.5703125" style="437" customWidth="1"/>
    <col min="13087" max="13087" width="18.7109375" style="437" bestFit="1" customWidth="1"/>
    <col min="13088" max="13088" width="0.42578125" style="437" customWidth="1"/>
    <col min="13089" max="13089" width="0.5703125" style="437" customWidth="1"/>
    <col min="13090" max="13090" width="6.7109375" style="437" customWidth="1"/>
    <col min="13091" max="13091" width="1.5703125" style="437" customWidth="1"/>
    <col min="13092" max="13092" width="14.5703125" style="437" bestFit="1" customWidth="1"/>
    <col min="13093" max="13094" width="0.5703125" style="437" customWidth="1"/>
    <col min="13095" max="13095" width="6.7109375" style="437" customWidth="1"/>
    <col min="13096" max="13096" width="0.7109375" style="437" customWidth="1"/>
    <col min="13097" max="13097" width="13.140625" style="437" bestFit="1" customWidth="1"/>
    <col min="13098" max="13098" width="9.140625" style="437"/>
    <col min="13099" max="13099" width="12.85546875" style="437" bestFit="1" customWidth="1"/>
    <col min="13100" max="13100" width="12" style="437" bestFit="1" customWidth="1"/>
    <col min="13101" max="13101" width="9.140625" style="437"/>
    <col min="13102" max="13103" width="12.85546875" style="437" bestFit="1" customWidth="1"/>
    <col min="13104" max="13329" width="9.140625" style="437"/>
    <col min="13330" max="13330" width="1.7109375" style="437" customWidth="1"/>
    <col min="13331" max="13331" width="8" style="437" customWidth="1"/>
    <col min="13332" max="13332" width="5.42578125" style="437" customWidth="1"/>
    <col min="13333" max="13333" width="8" style="437" customWidth="1"/>
    <col min="13334" max="13334" width="6.140625" style="437" customWidth="1"/>
    <col min="13335" max="13335" width="0.42578125" style="437" customWidth="1"/>
    <col min="13336" max="13336" width="6.7109375" style="437" customWidth="1"/>
    <col min="13337" max="13337" width="0.42578125" style="437" customWidth="1"/>
    <col min="13338" max="13338" width="14.5703125" style="437" bestFit="1" customWidth="1"/>
    <col min="13339" max="13339" width="1.5703125" style="437" customWidth="1"/>
    <col min="13340" max="13340" width="1.28515625" style="437" customWidth="1"/>
    <col min="13341" max="13341" width="6.7109375" style="437" customWidth="1"/>
    <col min="13342" max="13342" width="1.5703125" style="437" customWidth="1"/>
    <col min="13343" max="13343" width="18.7109375" style="437" bestFit="1" customWidth="1"/>
    <col min="13344" max="13344" width="0.42578125" style="437" customWidth="1"/>
    <col min="13345" max="13345" width="0.5703125" style="437" customWidth="1"/>
    <col min="13346" max="13346" width="6.7109375" style="437" customWidth="1"/>
    <col min="13347" max="13347" width="1.5703125" style="437" customWidth="1"/>
    <col min="13348" max="13348" width="14.5703125" style="437" bestFit="1" customWidth="1"/>
    <col min="13349" max="13350" width="0.5703125" style="437" customWidth="1"/>
    <col min="13351" max="13351" width="6.7109375" style="437" customWidth="1"/>
    <col min="13352" max="13352" width="0.7109375" style="437" customWidth="1"/>
    <col min="13353" max="13353" width="13.140625" style="437" bestFit="1" customWidth="1"/>
    <col min="13354" max="13354" width="9.140625" style="437"/>
    <col min="13355" max="13355" width="12.85546875" style="437" bestFit="1" customWidth="1"/>
    <col min="13356" max="13356" width="12" style="437" bestFit="1" customWidth="1"/>
    <col min="13357" max="13357" width="9.140625" style="437"/>
    <col min="13358" max="13359" width="12.85546875" style="437" bestFit="1" customWidth="1"/>
    <col min="13360" max="13585" width="9.140625" style="437"/>
    <col min="13586" max="13586" width="1.7109375" style="437" customWidth="1"/>
    <col min="13587" max="13587" width="8" style="437" customWidth="1"/>
    <col min="13588" max="13588" width="5.42578125" style="437" customWidth="1"/>
    <col min="13589" max="13589" width="8" style="437" customWidth="1"/>
    <col min="13590" max="13590" width="6.140625" style="437" customWidth="1"/>
    <col min="13591" max="13591" width="0.42578125" style="437" customWidth="1"/>
    <col min="13592" max="13592" width="6.7109375" style="437" customWidth="1"/>
    <col min="13593" max="13593" width="0.42578125" style="437" customWidth="1"/>
    <col min="13594" max="13594" width="14.5703125" style="437" bestFit="1" customWidth="1"/>
    <col min="13595" max="13595" width="1.5703125" style="437" customWidth="1"/>
    <col min="13596" max="13596" width="1.28515625" style="437" customWidth="1"/>
    <col min="13597" max="13597" width="6.7109375" style="437" customWidth="1"/>
    <col min="13598" max="13598" width="1.5703125" style="437" customWidth="1"/>
    <col min="13599" max="13599" width="18.7109375" style="437" bestFit="1" customWidth="1"/>
    <col min="13600" max="13600" width="0.42578125" style="437" customWidth="1"/>
    <col min="13601" max="13601" width="0.5703125" style="437" customWidth="1"/>
    <col min="13602" max="13602" width="6.7109375" style="437" customWidth="1"/>
    <col min="13603" max="13603" width="1.5703125" style="437" customWidth="1"/>
    <col min="13604" max="13604" width="14.5703125" style="437" bestFit="1" customWidth="1"/>
    <col min="13605" max="13606" width="0.5703125" style="437" customWidth="1"/>
    <col min="13607" max="13607" width="6.7109375" style="437" customWidth="1"/>
    <col min="13608" max="13608" width="0.7109375" style="437" customWidth="1"/>
    <col min="13609" max="13609" width="13.140625" style="437" bestFit="1" customWidth="1"/>
    <col min="13610" max="13610" width="9.140625" style="437"/>
    <col min="13611" max="13611" width="12.85546875" style="437" bestFit="1" customWidth="1"/>
    <col min="13612" max="13612" width="12" style="437" bestFit="1" customWidth="1"/>
    <col min="13613" max="13613" width="9.140625" style="437"/>
    <col min="13614" max="13615" width="12.85546875" style="437" bestFit="1" customWidth="1"/>
    <col min="13616" max="13841" width="9.140625" style="437"/>
    <col min="13842" max="13842" width="1.7109375" style="437" customWidth="1"/>
    <col min="13843" max="13843" width="8" style="437" customWidth="1"/>
    <col min="13844" max="13844" width="5.42578125" style="437" customWidth="1"/>
    <col min="13845" max="13845" width="8" style="437" customWidth="1"/>
    <col min="13846" max="13846" width="6.140625" style="437" customWidth="1"/>
    <col min="13847" max="13847" width="0.42578125" style="437" customWidth="1"/>
    <col min="13848" max="13848" width="6.7109375" style="437" customWidth="1"/>
    <col min="13849" max="13849" width="0.42578125" style="437" customWidth="1"/>
    <col min="13850" max="13850" width="14.5703125" style="437" bestFit="1" customWidth="1"/>
    <col min="13851" max="13851" width="1.5703125" style="437" customWidth="1"/>
    <col min="13852" max="13852" width="1.28515625" style="437" customWidth="1"/>
    <col min="13853" max="13853" width="6.7109375" style="437" customWidth="1"/>
    <col min="13854" max="13854" width="1.5703125" style="437" customWidth="1"/>
    <col min="13855" max="13855" width="18.7109375" style="437" bestFit="1" customWidth="1"/>
    <col min="13856" max="13856" width="0.42578125" style="437" customWidth="1"/>
    <col min="13857" max="13857" width="0.5703125" style="437" customWidth="1"/>
    <col min="13858" max="13858" width="6.7109375" style="437" customWidth="1"/>
    <col min="13859" max="13859" width="1.5703125" style="437" customWidth="1"/>
    <col min="13860" max="13860" width="14.5703125" style="437" bestFit="1" customWidth="1"/>
    <col min="13861" max="13862" width="0.5703125" style="437" customWidth="1"/>
    <col min="13863" max="13863" width="6.7109375" style="437" customWidth="1"/>
    <col min="13864" max="13864" width="0.7109375" style="437" customWidth="1"/>
    <col min="13865" max="13865" width="13.140625" style="437" bestFit="1" customWidth="1"/>
    <col min="13866" max="13866" width="9.140625" style="437"/>
    <col min="13867" max="13867" width="12.85546875" style="437" bestFit="1" customWidth="1"/>
    <col min="13868" max="13868" width="12" style="437" bestFit="1" customWidth="1"/>
    <col min="13869" max="13869" width="9.140625" style="437"/>
    <col min="13870" max="13871" width="12.85546875" style="437" bestFit="1" customWidth="1"/>
    <col min="13872" max="14097" width="9.140625" style="437"/>
    <col min="14098" max="14098" width="1.7109375" style="437" customWidth="1"/>
    <col min="14099" max="14099" width="8" style="437" customWidth="1"/>
    <col min="14100" max="14100" width="5.42578125" style="437" customWidth="1"/>
    <col min="14101" max="14101" width="8" style="437" customWidth="1"/>
    <col min="14102" max="14102" width="6.140625" style="437" customWidth="1"/>
    <col min="14103" max="14103" width="0.42578125" style="437" customWidth="1"/>
    <col min="14104" max="14104" width="6.7109375" style="437" customWidth="1"/>
    <col min="14105" max="14105" width="0.42578125" style="437" customWidth="1"/>
    <col min="14106" max="14106" width="14.5703125" style="437" bestFit="1" customWidth="1"/>
    <col min="14107" max="14107" width="1.5703125" style="437" customWidth="1"/>
    <col min="14108" max="14108" width="1.28515625" style="437" customWidth="1"/>
    <col min="14109" max="14109" width="6.7109375" style="437" customWidth="1"/>
    <col min="14110" max="14110" width="1.5703125" style="437" customWidth="1"/>
    <col min="14111" max="14111" width="18.7109375" style="437" bestFit="1" customWidth="1"/>
    <col min="14112" max="14112" width="0.42578125" style="437" customWidth="1"/>
    <col min="14113" max="14113" width="0.5703125" style="437" customWidth="1"/>
    <col min="14114" max="14114" width="6.7109375" style="437" customWidth="1"/>
    <col min="14115" max="14115" width="1.5703125" style="437" customWidth="1"/>
    <col min="14116" max="14116" width="14.5703125" style="437" bestFit="1" customWidth="1"/>
    <col min="14117" max="14118" width="0.5703125" style="437" customWidth="1"/>
    <col min="14119" max="14119" width="6.7109375" style="437" customWidth="1"/>
    <col min="14120" max="14120" width="0.7109375" style="437" customWidth="1"/>
    <col min="14121" max="14121" width="13.140625" style="437" bestFit="1" customWidth="1"/>
    <col min="14122" max="14122" width="9.140625" style="437"/>
    <col min="14123" max="14123" width="12.85546875" style="437" bestFit="1" customWidth="1"/>
    <col min="14124" max="14124" width="12" style="437" bestFit="1" customWidth="1"/>
    <col min="14125" max="14125" width="9.140625" style="437"/>
    <col min="14126" max="14127" width="12.85546875" style="437" bestFit="1" customWidth="1"/>
    <col min="14128" max="14353" width="9.140625" style="437"/>
    <col min="14354" max="14354" width="1.7109375" style="437" customWidth="1"/>
    <col min="14355" max="14355" width="8" style="437" customWidth="1"/>
    <col min="14356" max="14356" width="5.42578125" style="437" customWidth="1"/>
    <col min="14357" max="14357" width="8" style="437" customWidth="1"/>
    <col min="14358" max="14358" width="6.140625" style="437" customWidth="1"/>
    <col min="14359" max="14359" width="0.42578125" style="437" customWidth="1"/>
    <col min="14360" max="14360" width="6.7109375" style="437" customWidth="1"/>
    <col min="14361" max="14361" width="0.42578125" style="437" customWidth="1"/>
    <col min="14362" max="14362" width="14.5703125" style="437" bestFit="1" customWidth="1"/>
    <col min="14363" max="14363" width="1.5703125" style="437" customWidth="1"/>
    <col min="14364" max="14364" width="1.28515625" style="437" customWidth="1"/>
    <col min="14365" max="14365" width="6.7109375" style="437" customWidth="1"/>
    <col min="14366" max="14366" width="1.5703125" style="437" customWidth="1"/>
    <col min="14367" max="14367" width="18.7109375" style="437" bestFit="1" customWidth="1"/>
    <col min="14368" max="14368" width="0.42578125" style="437" customWidth="1"/>
    <col min="14369" max="14369" width="0.5703125" style="437" customWidth="1"/>
    <col min="14370" max="14370" width="6.7109375" style="437" customWidth="1"/>
    <col min="14371" max="14371" width="1.5703125" style="437" customWidth="1"/>
    <col min="14372" max="14372" width="14.5703125" style="437" bestFit="1" customWidth="1"/>
    <col min="14373" max="14374" width="0.5703125" style="437" customWidth="1"/>
    <col min="14375" max="14375" width="6.7109375" style="437" customWidth="1"/>
    <col min="14376" max="14376" width="0.7109375" style="437" customWidth="1"/>
    <col min="14377" max="14377" width="13.140625" style="437" bestFit="1" customWidth="1"/>
    <col min="14378" max="14378" width="9.140625" style="437"/>
    <col min="14379" max="14379" width="12.85546875" style="437" bestFit="1" customWidth="1"/>
    <col min="14380" max="14380" width="12" style="437" bestFit="1" customWidth="1"/>
    <col min="14381" max="14381" width="9.140625" style="437"/>
    <col min="14382" max="14383" width="12.85546875" style="437" bestFit="1" customWidth="1"/>
    <col min="14384" max="14609" width="9.140625" style="437"/>
    <col min="14610" max="14610" width="1.7109375" style="437" customWidth="1"/>
    <col min="14611" max="14611" width="8" style="437" customWidth="1"/>
    <col min="14612" max="14612" width="5.42578125" style="437" customWidth="1"/>
    <col min="14613" max="14613" width="8" style="437" customWidth="1"/>
    <col min="14614" max="14614" width="6.140625" style="437" customWidth="1"/>
    <col min="14615" max="14615" width="0.42578125" style="437" customWidth="1"/>
    <col min="14616" max="14616" width="6.7109375" style="437" customWidth="1"/>
    <col min="14617" max="14617" width="0.42578125" style="437" customWidth="1"/>
    <col min="14618" max="14618" width="14.5703125" style="437" bestFit="1" customWidth="1"/>
    <col min="14619" max="14619" width="1.5703125" style="437" customWidth="1"/>
    <col min="14620" max="14620" width="1.28515625" style="437" customWidth="1"/>
    <col min="14621" max="14621" width="6.7109375" style="437" customWidth="1"/>
    <col min="14622" max="14622" width="1.5703125" style="437" customWidth="1"/>
    <col min="14623" max="14623" width="18.7109375" style="437" bestFit="1" customWidth="1"/>
    <col min="14624" max="14624" width="0.42578125" style="437" customWidth="1"/>
    <col min="14625" max="14625" width="0.5703125" style="437" customWidth="1"/>
    <col min="14626" max="14626" width="6.7109375" style="437" customWidth="1"/>
    <col min="14627" max="14627" width="1.5703125" style="437" customWidth="1"/>
    <col min="14628" max="14628" width="14.5703125" style="437" bestFit="1" customWidth="1"/>
    <col min="14629" max="14630" width="0.5703125" style="437" customWidth="1"/>
    <col min="14631" max="14631" width="6.7109375" style="437" customWidth="1"/>
    <col min="14632" max="14632" width="0.7109375" style="437" customWidth="1"/>
    <col min="14633" max="14633" width="13.140625" style="437" bestFit="1" customWidth="1"/>
    <col min="14634" max="14634" width="9.140625" style="437"/>
    <col min="14635" max="14635" width="12.85546875" style="437" bestFit="1" customWidth="1"/>
    <col min="14636" max="14636" width="12" style="437" bestFit="1" customWidth="1"/>
    <col min="14637" max="14637" width="9.140625" style="437"/>
    <col min="14638" max="14639" width="12.85546875" style="437" bestFit="1" customWidth="1"/>
    <col min="14640" max="14865" width="9.140625" style="437"/>
    <col min="14866" max="14866" width="1.7109375" style="437" customWidth="1"/>
    <col min="14867" max="14867" width="8" style="437" customWidth="1"/>
    <col min="14868" max="14868" width="5.42578125" style="437" customWidth="1"/>
    <col min="14869" max="14869" width="8" style="437" customWidth="1"/>
    <col min="14870" max="14870" width="6.140625" style="437" customWidth="1"/>
    <col min="14871" max="14871" width="0.42578125" style="437" customWidth="1"/>
    <col min="14872" max="14872" width="6.7109375" style="437" customWidth="1"/>
    <col min="14873" max="14873" width="0.42578125" style="437" customWidth="1"/>
    <col min="14874" max="14874" width="14.5703125" style="437" bestFit="1" customWidth="1"/>
    <col min="14875" max="14875" width="1.5703125" style="437" customWidth="1"/>
    <col min="14876" max="14876" width="1.28515625" style="437" customWidth="1"/>
    <col min="14877" max="14877" width="6.7109375" style="437" customWidth="1"/>
    <col min="14878" max="14878" width="1.5703125" style="437" customWidth="1"/>
    <col min="14879" max="14879" width="18.7109375" style="437" bestFit="1" customWidth="1"/>
    <col min="14880" max="14880" width="0.42578125" style="437" customWidth="1"/>
    <col min="14881" max="14881" width="0.5703125" style="437" customWidth="1"/>
    <col min="14882" max="14882" width="6.7109375" style="437" customWidth="1"/>
    <col min="14883" max="14883" width="1.5703125" style="437" customWidth="1"/>
    <col min="14884" max="14884" width="14.5703125" style="437" bestFit="1" customWidth="1"/>
    <col min="14885" max="14886" width="0.5703125" style="437" customWidth="1"/>
    <col min="14887" max="14887" width="6.7109375" style="437" customWidth="1"/>
    <col min="14888" max="14888" width="0.7109375" style="437" customWidth="1"/>
    <col min="14889" max="14889" width="13.140625" style="437" bestFit="1" customWidth="1"/>
    <col min="14890" max="14890" width="9.140625" style="437"/>
    <col min="14891" max="14891" width="12.85546875" style="437" bestFit="1" customWidth="1"/>
    <col min="14892" max="14892" width="12" style="437" bestFit="1" customWidth="1"/>
    <col min="14893" max="14893" width="9.140625" style="437"/>
    <col min="14894" max="14895" width="12.85546875" style="437" bestFit="1" customWidth="1"/>
    <col min="14896" max="15121" width="9.140625" style="437"/>
    <col min="15122" max="15122" width="1.7109375" style="437" customWidth="1"/>
    <col min="15123" max="15123" width="8" style="437" customWidth="1"/>
    <col min="15124" max="15124" width="5.42578125" style="437" customWidth="1"/>
    <col min="15125" max="15125" width="8" style="437" customWidth="1"/>
    <col min="15126" max="15126" width="6.140625" style="437" customWidth="1"/>
    <col min="15127" max="15127" width="0.42578125" style="437" customWidth="1"/>
    <col min="15128" max="15128" width="6.7109375" style="437" customWidth="1"/>
    <col min="15129" max="15129" width="0.42578125" style="437" customWidth="1"/>
    <col min="15130" max="15130" width="14.5703125" style="437" bestFit="1" customWidth="1"/>
    <col min="15131" max="15131" width="1.5703125" style="437" customWidth="1"/>
    <col min="15132" max="15132" width="1.28515625" style="437" customWidth="1"/>
    <col min="15133" max="15133" width="6.7109375" style="437" customWidth="1"/>
    <col min="15134" max="15134" width="1.5703125" style="437" customWidth="1"/>
    <col min="15135" max="15135" width="18.7109375" style="437" bestFit="1" customWidth="1"/>
    <col min="15136" max="15136" width="0.42578125" style="437" customWidth="1"/>
    <col min="15137" max="15137" width="0.5703125" style="437" customWidth="1"/>
    <col min="15138" max="15138" width="6.7109375" style="437" customWidth="1"/>
    <col min="15139" max="15139" width="1.5703125" style="437" customWidth="1"/>
    <col min="15140" max="15140" width="14.5703125" style="437" bestFit="1" customWidth="1"/>
    <col min="15141" max="15142" width="0.5703125" style="437" customWidth="1"/>
    <col min="15143" max="15143" width="6.7109375" style="437" customWidth="1"/>
    <col min="15144" max="15144" width="0.7109375" style="437" customWidth="1"/>
    <col min="15145" max="15145" width="13.140625" style="437" bestFit="1" customWidth="1"/>
    <col min="15146" max="15146" width="9.140625" style="437"/>
    <col min="15147" max="15147" width="12.85546875" style="437" bestFit="1" customWidth="1"/>
    <col min="15148" max="15148" width="12" style="437" bestFit="1" customWidth="1"/>
    <col min="15149" max="15149" width="9.140625" style="437"/>
    <col min="15150" max="15151" width="12.85546875" style="437" bestFit="1" customWidth="1"/>
    <col min="15152" max="15377" width="9.140625" style="437"/>
    <col min="15378" max="15378" width="1.7109375" style="437" customWidth="1"/>
    <col min="15379" max="15379" width="8" style="437" customWidth="1"/>
    <col min="15380" max="15380" width="5.42578125" style="437" customWidth="1"/>
    <col min="15381" max="15381" width="8" style="437" customWidth="1"/>
    <col min="15382" max="15382" width="6.140625" style="437" customWidth="1"/>
    <col min="15383" max="15383" width="0.42578125" style="437" customWidth="1"/>
    <col min="15384" max="15384" width="6.7109375" style="437" customWidth="1"/>
    <col min="15385" max="15385" width="0.42578125" style="437" customWidth="1"/>
    <col min="15386" max="15386" width="14.5703125" style="437" bestFit="1" customWidth="1"/>
    <col min="15387" max="15387" width="1.5703125" style="437" customWidth="1"/>
    <col min="15388" max="15388" width="1.28515625" style="437" customWidth="1"/>
    <col min="15389" max="15389" width="6.7109375" style="437" customWidth="1"/>
    <col min="15390" max="15390" width="1.5703125" style="437" customWidth="1"/>
    <col min="15391" max="15391" width="18.7109375" style="437" bestFit="1" customWidth="1"/>
    <col min="15392" max="15392" width="0.42578125" style="437" customWidth="1"/>
    <col min="15393" max="15393" width="0.5703125" style="437" customWidth="1"/>
    <col min="15394" max="15394" width="6.7109375" style="437" customWidth="1"/>
    <col min="15395" max="15395" width="1.5703125" style="437" customWidth="1"/>
    <col min="15396" max="15396" width="14.5703125" style="437" bestFit="1" customWidth="1"/>
    <col min="15397" max="15398" width="0.5703125" style="437" customWidth="1"/>
    <col min="15399" max="15399" width="6.7109375" style="437" customWidth="1"/>
    <col min="15400" max="15400" width="0.7109375" style="437" customWidth="1"/>
    <col min="15401" max="15401" width="13.140625" style="437" bestFit="1" customWidth="1"/>
    <col min="15402" max="15402" width="9.140625" style="437"/>
    <col min="15403" max="15403" width="12.85546875" style="437" bestFit="1" customWidth="1"/>
    <col min="15404" max="15404" width="12" style="437" bestFit="1" customWidth="1"/>
    <col min="15405" max="15405" width="9.140625" style="437"/>
    <col min="15406" max="15407" width="12.85546875" style="437" bestFit="1" customWidth="1"/>
    <col min="15408" max="15633" width="9.140625" style="437"/>
    <col min="15634" max="15634" width="1.7109375" style="437" customWidth="1"/>
    <col min="15635" max="15635" width="8" style="437" customWidth="1"/>
    <col min="15636" max="15636" width="5.42578125" style="437" customWidth="1"/>
    <col min="15637" max="15637" width="8" style="437" customWidth="1"/>
    <col min="15638" max="15638" width="6.140625" style="437" customWidth="1"/>
    <col min="15639" max="15639" width="0.42578125" style="437" customWidth="1"/>
    <col min="15640" max="15640" width="6.7109375" style="437" customWidth="1"/>
    <col min="15641" max="15641" width="0.42578125" style="437" customWidth="1"/>
    <col min="15642" max="15642" width="14.5703125" style="437" bestFit="1" customWidth="1"/>
    <col min="15643" max="15643" width="1.5703125" style="437" customWidth="1"/>
    <col min="15644" max="15644" width="1.28515625" style="437" customWidth="1"/>
    <col min="15645" max="15645" width="6.7109375" style="437" customWidth="1"/>
    <col min="15646" max="15646" width="1.5703125" style="437" customWidth="1"/>
    <col min="15647" max="15647" width="18.7109375" style="437" bestFit="1" customWidth="1"/>
    <col min="15648" max="15648" width="0.42578125" style="437" customWidth="1"/>
    <col min="15649" max="15649" width="0.5703125" style="437" customWidth="1"/>
    <col min="15650" max="15650" width="6.7109375" style="437" customWidth="1"/>
    <col min="15651" max="15651" width="1.5703125" style="437" customWidth="1"/>
    <col min="15652" max="15652" width="14.5703125" style="437" bestFit="1" customWidth="1"/>
    <col min="15653" max="15654" width="0.5703125" style="437" customWidth="1"/>
    <col min="15655" max="15655" width="6.7109375" style="437" customWidth="1"/>
    <col min="15656" max="15656" width="0.7109375" style="437" customWidth="1"/>
    <col min="15657" max="15657" width="13.140625" style="437" bestFit="1" customWidth="1"/>
    <col min="15658" max="15658" width="9.140625" style="437"/>
    <col min="15659" max="15659" width="12.85546875" style="437" bestFit="1" customWidth="1"/>
    <col min="15660" max="15660" width="12" style="437" bestFit="1" customWidth="1"/>
    <col min="15661" max="15661" width="9.140625" style="437"/>
    <col min="15662" max="15663" width="12.85546875" style="437" bestFit="1" customWidth="1"/>
    <col min="15664" max="15889" width="9.140625" style="437"/>
    <col min="15890" max="15890" width="1.7109375" style="437" customWidth="1"/>
    <col min="15891" max="15891" width="8" style="437" customWidth="1"/>
    <col min="15892" max="15892" width="5.42578125" style="437" customWidth="1"/>
    <col min="15893" max="15893" width="8" style="437" customWidth="1"/>
    <col min="15894" max="15894" width="6.140625" style="437" customWidth="1"/>
    <col min="15895" max="15895" width="0.42578125" style="437" customWidth="1"/>
    <col min="15896" max="15896" width="6.7109375" style="437" customWidth="1"/>
    <col min="15897" max="15897" width="0.42578125" style="437" customWidth="1"/>
    <col min="15898" max="15898" width="14.5703125" style="437" bestFit="1" customWidth="1"/>
    <col min="15899" max="15899" width="1.5703125" style="437" customWidth="1"/>
    <col min="15900" max="15900" width="1.28515625" style="437" customWidth="1"/>
    <col min="15901" max="15901" width="6.7109375" style="437" customWidth="1"/>
    <col min="15902" max="15902" width="1.5703125" style="437" customWidth="1"/>
    <col min="15903" max="15903" width="18.7109375" style="437" bestFit="1" customWidth="1"/>
    <col min="15904" max="15904" width="0.42578125" style="437" customWidth="1"/>
    <col min="15905" max="15905" width="0.5703125" style="437" customWidth="1"/>
    <col min="15906" max="15906" width="6.7109375" style="437" customWidth="1"/>
    <col min="15907" max="15907" width="1.5703125" style="437" customWidth="1"/>
    <col min="15908" max="15908" width="14.5703125" style="437" bestFit="1" customWidth="1"/>
    <col min="15909" max="15910" width="0.5703125" style="437" customWidth="1"/>
    <col min="15911" max="15911" width="6.7109375" style="437" customWidth="1"/>
    <col min="15912" max="15912" width="0.7109375" style="437" customWidth="1"/>
    <col min="15913" max="15913" width="13.140625" style="437" bestFit="1" customWidth="1"/>
    <col min="15914" max="15914" width="9.140625" style="437"/>
    <col min="15915" max="15915" width="12.85546875" style="437" bestFit="1" customWidth="1"/>
    <col min="15916" max="15916" width="12" style="437" bestFit="1" customWidth="1"/>
    <col min="15917" max="15917" width="9.140625" style="437"/>
    <col min="15918" max="15919" width="12.85546875" style="437" bestFit="1" customWidth="1"/>
    <col min="15920" max="16145" width="9.140625" style="437"/>
    <col min="16146" max="16146" width="1.7109375" style="437" customWidth="1"/>
    <col min="16147" max="16147" width="8" style="437" customWidth="1"/>
    <col min="16148" max="16148" width="5.42578125" style="437" customWidth="1"/>
    <col min="16149" max="16149" width="8" style="437" customWidth="1"/>
    <col min="16150" max="16150" width="6.140625" style="437" customWidth="1"/>
    <col min="16151" max="16151" width="0.42578125" style="437" customWidth="1"/>
    <col min="16152" max="16152" width="6.7109375" style="437" customWidth="1"/>
    <col min="16153" max="16153" width="0.42578125" style="437" customWidth="1"/>
    <col min="16154" max="16154" width="14.5703125" style="437" bestFit="1" customWidth="1"/>
    <col min="16155" max="16155" width="1.5703125" style="437" customWidth="1"/>
    <col min="16156" max="16156" width="1.28515625" style="437" customWidth="1"/>
    <col min="16157" max="16157" width="6.7109375" style="437" customWidth="1"/>
    <col min="16158" max="16158" width="1.5703125" style="437" customWidth="1"/>
    <col min="16159" max="16159" width="18.7109375" style="437" bestFit="1" customWidth="1"/>
    <col min="16160" max="16160" width="0.42578125" style="437" customWidth="1"/>
    <col min="16161" max="16161" width="0.5703125" style="437" customWidth="1"/>
    <col min="16162" max="16162" width="6.7109375" style="437" customWidth="1"/>
    <col min="16163" max="16163" width="1.5703125" style="437" customWidth="1"/>
    <col min="16164" max="16164" width="14.5703125" style="437" bestFit="1" customWidth="1"/>
    <col min="16165" max="16166" width="0.5703125" style="437" customWidth="1"/>
    <col min="16167" max="16167" width="6.7109375" style="437" customWidth="1"/>
    <col min="16168" max="16168" width="0.7109375" style="437" customWidth="1"/>
    <col min="16169" max="16169" width="13.140625" style="437" bestFit="1" customWidth="1"/>
    <col min="16170" max="16170" width="9.140625" style="437"/>
    <col min="16171" max="16171" width="12.85546875" style="437" bestFit="1" customWidth="1"/>
    <col min="16172" max="16172" width="12" style="437" bestFit="1" customWidth="1"/>
    <col min="16173" max="16173" width="9.140625" style="437"/>
    <col min="16174" max="16175" width="12.85546875" style="437" bestFit="1" customWidth="1"/>
    <col min="16176" max="16384" width="9.140625" style="437"/>
  </cols>
  <sheetData>
    <row r="1" spans="1:130" s="406" customFormat="1" ht="12" customHeight="1" x14ac:dyDescent="0.2">
      <c r="A1" s="660" t="s">
        <v>262</v>
      </c>
      <c r="B1" s="660"/>
      <c r="C1" s="660"/>
      <c r="D1" s="660"/>
      <c r="E1" s="660"/>
      <c r="F1" s="660"/>
      <c r="G1" s="660"/>
      <c r="H1" s="660"/>
      <c r="I1" s="660"/>
      <c r="J1" s="660"/>
      <c r="K1" s="660"/>
      <c r="L1" s="660"/>
      <c r="M1" s="660"/>
      <c r="N1" s="660"/>
      <c r="O1" s="660"/>
      <c r="P1" s="660"/>
      <c r="Q1" s="414"/>
      <c r="R1" s="660" t="s">
        <v>279</v>
      </c>
      <c r="S1" s="660"/>
      <c r="T1" s="660"/>
      <c r="U1" s="660"/>
      <c r="V1" s="660"/>
      <c r="W1" s="660"/>
      <c r="X1" s="660"/>
      <c r="Y1" s="660"/>
      <c r="Z1" s="660"/>
      <c r="AA1" s="660"/>
      <c r="AB1" s="660"/>
      <c r="AC1" s="660"/>
      <c r="AD1" s="660"/>
      <c r="AE1" s="660"/>
      <c r="AF1" s="660"/>
      <c r="AG1" s="660"/>
      <c r="AH1" s="660"/>
      <c r="AI1" s="660"/>
      <c r="AJ1" s="660"/>
      <c r="AK1" s="660"/>
      <c r="AL1" s="660"/>
      <c r="AM1" s="660"/>
      <c r="AN1" s="660"/>
      <c r="AO1" s="660"/>
      <c r="AQ1" s="660" t="s">
        <v>279</v>
      </c>
      <c r="AR1" s="660"/>
      <c r="AS1" s="660"/>
      <c r="AT1" s="660"/>
      <c r="AU1" s="660"/>
      <c r="AV1" s="660"/>
      <c r="AW1" s="660"/>
      <c r="AX1" s="660"/>
      <c r="AY1" s="660"/>
      <c r="AZ1" s="660"/>
      <c r="BA1" s="660"/>
      <c r="BB1" s="660"/>
      <c r="BC1" s="660"/>
      <c r="BD1" s="660"/>
      <c r="BE1" s="660"/>
      <c r="BF1" s="660"/>
      <c r="BG1" s="660"/>
      <c r="BH1" s="660"/>
      <c r="BI1" s="660"/>
      <c r="BJ1" s="660"/>
      <c r="BK1" s="660"/>
      <c r="BL1" s="660"/>
      <c r="BM1" s="660"/>
      <c r="BN1" s="660"/>
      <c r="BP1" s="660" t="s">
        <v>279</v>
      </c>
      <c r="BQ1" s="660"/>
      <c r="BR1" s="660"/>
      <c r="BS1" s="660"/>
      <c r="BT1" s="660"/>
      <c r="BU1" s="660"/>
      <c r="BV1" s="660"/>
      <c r="BW1" s="660"/>
      <c r="BX1" s="660"/>
      <c r="BY1" s="660"/>
      <c r="BZ1" s="660"/>
      <c r="CA1" s="660"/>
      <c r="CB1" s="660"/>
      <c r="CC1" s="660"/>
      <c r="CD1" s="660"/>
      <c r="CE1" s="660"/>
      <c r="CF1" s="660"/>
      <c r="CG1" s="660"/>
      <c r="CH1" s="660"/>
      <c r="CI1" s="660"/>
      <c r="CK1" s="660" t="s">
        <v>279</v>
      </c>
      <c r="CL1" s="660"/>
      <c r="CM1" s="660"/>
      <c r="CN1" s="660"/>
      <c r="CO1" s="660"/>
      <c r="CP1" s="660"/>
      <c r="CQ1" s="660"/>
      <c r="CR1" s="660"/>
      <c r="CS1" s="660"/>
      <c r="CT1" s="660"/>
      <c r="CU1" s="660"/>
      <c r="CV1" s="660"/>
      <c r="CW1" s="660"/>
      <c r="CX1" s="660"/>
      <c r="CY1" s="660"/>
      <c r="CZ1" s="660"/>
      <c r="DA1" s="660"/>
      <c r="DB1" s="660"/>
      <c r="DC1" s="660"/>
      <c r="DD1" s="660"/>
      <c r="DE1" s="660"/>
      <c r="DG1" s="673" t="s">
        <v>279</v>
      </c>
      <c r="DH1" s="673"/>
      <c r="DI1" s="673"/>
      <c r="DJ1" s="673"/>
      <c r="DK1" s="673"/>
      <c r="DL1" s="673"/>
      <c r="DM1" s="673"/>
      <c r="DN1" s="673"/>
      <c r="DO1" s="673"/>
      <c r="DP1" s="673"/>
      <c r="DQ1" s="673"/>
      <c r="DR1" s="673"/>
      <c r="DS1" s="673"/>
      <c r="DT1" s="673"/>
      <c r="DU1" s="673"/>
      <c r="DV1" s="673"/>
      <c r="DW1" s="673"/>
      <c r="DX1" s="673"/>
      <c r="DY1" s="673"/>
      <c r="DZ1" s="673"/>
    </row>
    <row r="2" spans="1:130" s="406" customFormat="1" ht="12" customHeight="1" x14ac:dyDescent="0.2">
      <c r="A2" s="660" t="s">
        <v>263</v>
      </c>
      <c r="B2" s="660"/>
      <c r="C2" s="660"/>
      <c r="D2" s="660"/>
      <c r="E2" s="660"/>
      <c r="F2" s="660"/>
      <c r="G2" s="660"/>
      <c r="H2" s="660"/>
      <c r="I2" s="660"/>
      <c r="J2" s="660"/>
      <c r="K2" s="660"/>
      <c r="L2" s="660"/>
      <c r="M2" s="660"/>
      <c r="N2" s="660"/>
      <c r="O2" s="660"/>
      <c r="P2" s="660"/>
      <c r="Q2" s="414"/>
      <c r="R2" s="660" t="s">
        <v>263</v>
      </c>
      <c r="S2" s="660"/>
      <c r="T2" s="660"/>
      <c r="U2" s="660"/>
      <c r="V2" s="660"/>
      <c r="W2" s="660"/>
      <c r="X2" s="660"/>
      <c r="Y2" s="660"/>
      <c r="Z2" s="660"/>
      <c r="AA2" s="660"/>
      <c r="AB2" s="660"/>
      <c r="AC2" s="660"/>
      <c r="AD2" s="660"/>
      <c r="AE2" s="660"/>
      <c r="AF2" s="660"/>
      <c r="AG2" s="660"/>
      <c r="AH2" s="660"/>
      <c r="AI2" s="660"/>
      <c r="AJ2" s="660"/>
      <c r="AK2" s="660"/>
      <c r="AL2" s="660"/>
      <c r="AM2" s="660"/>
      <c r="AN2" s="660"/>
      <c r="AO2" s="660"/>
      <c r="AQ2" s="660" t="s">
        <v>263</v>
      </c>
      <c r="AR2" s="660"/>
      <c r="AS2" s="660"/>
      <c r="AT2" s="660"/>
      <c r="AU2" s="660"/>
      <c r="AV2" s="660"/>
      <c r="AW2" s="660"/>
      <c r="AX2" s="660"/>
      <c r="AY2" s="660"/>
      <c r="AZ2" s="660"/>
      <c r="BA2" s="660"/>
      <c r="BB2" s="660"/>
      <c r="BC2" s="660"/>
      <c r="BD2" s="660"/>
      <c r="BE2" s="660"/>
      <c r="BF2" s="660"/>
      <c r="BG2" s="660"/>
      <c r="BH2" s="660"/>
      <c r="BI2" s="660"/>
      <c r="BJ2" s="660"/>
      <c r="BK2" s="660"/>
      <c r="BL2" s="660"/>
      <c r="BM2" s="660"/>
      <c r="BN2" s="660"/>
      <c r="BP2" s="660" t="s">
        <v>263</v>
      </c>
      <c r="BQ2" s="660"/>
      <c r="BR2" s="660"/>
      <c r="BS2" s="660"/>
      <c r="BT2" s="660"/>
      <c r="BU2" s="660"/>
      <c r="BV2" s="660"/>
      <c r="BW2" s="660"/>
      <c r="BX2" s="660"/>
      <c r="BY2" s="660"/>
      <c r="BZ2" s="660"/>
      <c r="CA2" s="660"/>
      <c r="CB2" s="660"/>
      <c r="CC2" s="660"/>
      <c r="CD2" s="660"/>
      <c r="CE2" s="660"/>
      <c r="CF2" s="660"/>
      <c r="CG2" s="660"/>
      <c r="CH2" s="660"/>
      <c r="CI2" s="660"/>
      <c r="CK2" s="660" t="s">
        <v>263</v>
      </c>
      <c r="CL2" s="660"/>
      <c r="CM2" s="660"/>
      <c r="CN2" s="660"/>
      <c r="CO2" s="660"/>
      <c r="CP2" s="660"/>
      <c r="CQ2" s="660"/>
      <c r="CR2" s="660"/>
      <c r="CS2" s="660"/>
      <c r="CT2" s="660"/>
      <c r="CU2" s="660"/>
      <c r="CV2" s="660"/>
      <c r="CW2" s="660"/>
      <c r="CX2" s="660"/>
      <c r="CY2" s="660"/>
      <c r="CZ2" s="660"/>
      <c r="DA2" s="660"/>
      <c r="DB2" s="660"/>
      <c r="DC2" s="660"/>
      <c r="DD2" s="660"/>
      <c r="DE2" s="660"/>
      <c r="DG2" s="660" t="s">
        <v>263</v>
      </c>
      <c r="DH2" s="660"/>
      <c r="DI2" s="660"/>
      <c r="DJ2" s="660"/>
      <c r="DK2" s="660"/>
      <c r="DL2" s="660"/>
      <c r="DM2" s="660"/>
      <c r="DN2" s="660"/>
      <c r="DO2" s="660"/>
      <c r="DP2" s="660"/>
      <c r="DQ2" s="660"/>
      <c r="DR2" s="660"/>
      <c r="DS2" s="660"/>
      <c r="DT2" s="660"/>
      <c r="DU2" s="660"/>
      <c r="DV2" s="660"/>
      <c r="DW2" s="660"/>
      <c r="DX2" s="660"/>
      <c r="DY2" s="660"/>
      <c r="DZ2" s="660"/>
    </row>
    <row r="3" spans="1:130" s="407" customFormat="1" ht="12" customHeight="1" x14ac:dyDescent="0.2">
      <c r="Q3" s="414"/>
      <c r="X3" s="427"/>
      <c r="Y3" s="427"/>
      <c r="Z3" s="427"/>
      <c r="AA3" s="427"/>
      <c r="AB3" s="427"/>
      <c r="AC3" s="427"/>
      <c r="AD3" s="427"/>
      <c r="AE3" s="427"/>
      <c r="AF3" s="427"/>
      <c r="AG3" s="427"/>
      <c r="AH3" s="427"/>
      <c r="AI3" s="427"/>
      <c r="AJ3" s="427"/>
      <c r="AK3" s="427"/>
      <c r="AL3" s="427"/>
      <c r="AM3" s="427"/>
      <c r="AN3" s="427"/>
      <c r="AO3" s="427"/>
      <c r="AQ3" s="427"/>
      <c r="AR3" s="427"/>
      <c r="AS3" s="427"/>
      <c r="AT3" s="427"/>
      <c r="AU3" s="427"/>
      <c r="AV3" s="427"/>
      <c r="AW3" s="427"/>
      <c r="AX3" s="427"/>
      <c r="AY3" s="427"/>
      <c r="AZ3" s="427"/>
      <c r="BA3" s="427"/>
      <c r="BB3" s="427"/>
      <c r="BC3" s="427"/>
      <c r="BD3" s="427"/>
      <c r="BE3" s="427"/>
      <c r="BF3" s="427"/>
      <c r="BG3" s="427"/>
      <c r="BH3" s="427"/>
      <c r="BI3" s="427"/>
      <c r="BJ3" s="427"/>
      <c r="BK3" s="427"/>
      <c r="BL3" s="427"/>
      <c r="BM3" s="427"/>
      <c r="BN3" s="427"/>
      <c r="CF3" s="427"/>
      <c r="CG3" s="427"/>
      <c r="CH3" s="427"/>
      <c r="CI3" s="427"/>
      <c r="CK3" s="427"/>
      <c r="CL3" s="427"/>
      <c r="CM3" s="427"/>
      <c r="CN3" s="427"/>
      <c r="CO3" s="427"/>
      <c r="CP3" s="427"/>
      <c r="CQ3" s="427"/>
      <c r="CR3" s="427"/>
      <c r="CS3" s="427"/>
      <c r="CT3" s="427"/>
      <c r="CU3" s="427"/>
      <c r="CV3" s="427"/>
      <c r="CW3" s="427"/>
      <c r="CX3" s="427"/>
      <c r="CY3" s="427"/>
      <c r="CZ3" s="427"/>
      <c r="DA3" s="427"/>
      <c r="DB3" s="427"/>
      <c r="DC3" s="427"/>
      <c r="DD3" s="427"/>
      <c r="DE3" s="427"/>
    </row>
    <row r="4" spans="1:130" s="406" customFormat="1" ht="13.9" customHeight="1" x14ac:dyDescent="0.2">
      <c r="A4" s="408"/>
      <c r="B4" s="408"/>
      <c r="C4" s="408"/>
      <c r="D4" s="408"/>
      <c r="E4" s="408"/>
      <c r="F4" s="667" t="s">
        <v>264</v>
      </c>
      <c r="G4" s="667"/>
      <c r="H4" s="667"/>
      <c r="I4" s="409"/>
      <c r="J4" s="667" t="s">
        <v>265</v>
      </c>
      <c r="K4" s="667"/>
      <c r="L4" s="667"/>
      <c r="M4" s="409"/>
      <c r="N4" s="667" t="s">
        <v>266</v>
      </c>
      <c r="O4" s="667"/>
      <c r="P4" s="667"/>
      <c r="Q4" s="414"/>
      <c r="R4" s="409"/>
      <c r="S4" s="409"/>
      <c r="T4" s="409"/>
      <c r="U4" s="409"/>
      <c r="V4" s="409"/>
      <c r="W4" s="661" t="s">
        <v>280</v>
      </c>
      <c r="X4" s="661"/>
      <c r="Y4" s="661"/>
      <c r="Z4" s="661"/>
      <c r="AA4" s="661"/>
      <c r="AB4" s="661"/>
      <c r="AC4" s="661"/>
      <c r="AD4" s="661"/>
      <c r="AE4" s="661"/>
      <c r="AF4" s="428"/>
      <c r="AG4" s="661" t="s">
        <v>281</v>
      </c>
      <c r="AH4" s="661"/>
      <c r="AI4" s="661"/>
      <c r="AJ4" s="661"/>
      <c r="AK4" s="661"/>
      <c r="AL4" s="661"/>
      <c r="AM4" s="661"/>
      <c r="AN4" s="661"/>
      <c r="AO4" s="661"/>
      <c r="AQ4" s="429"/>
      <c r="AR4" s="429"/>
      <c r="AS4" s="429"/>
      <c r="AT4" s="429"/>
      <c r="AU4" s="429"/>
      <c r="AV4" s="661" t="s">
        <v>283</v>
      </c>
      <c r="AW4" s="661"/>
      <c r="AX4" s="661"/>
      <c r="AY4" s="661"/>
      <c r="AZ4" s="661"/>
      <c r="BA4" s="661"/>
      <c r="BB4" s="661"/>
      <c r="BC4" s="661"/>
      <c r="BD4" s="661"/>
      <c r="BE4" s="429"/>
      <c r="BF4" s="661" t="s">
        <v>284</v>
      </c>
      <c r="BG4" s="661"/>
      <c r="BH4" s="661"/>
      <c r="BI4" s="661"/>
      <c r="BJ4" s="661"/>
      <c r="BK4" s="661"/>
      <c r="BL4" s="661"/>
      <c r="BM4" s="661"/>
      <c r="BN4" s="661"/>
      <c r="BP4" s="408"/>
      <c r="BQ4" s="408"/>
      <c r="BR4" s="408"/>
      <c r="BS4" s="408"/>
      <c r="BT4" s="408"/>
      <c r="BU4" s="670"/>
      <c r="BV4" s="670"/>
      <c r="BW4" s="670"/>
      <c r="BX4" s="670" t="s">
        <v>292</v>
      </c>
      <c r="BY4" s="670"/>
      <c r="BZ4" s="670"/>
      <c r="CA4" s="670"/>
      <c r="CB4" s="409"/>
      <c r="CC4" s="409"/>
      <c r="CD4" s="453"/>
      <c r="CE4" s="453"/>
      <c r="CF4" s="671" t="s">
        <v>293</v>
      </c>
      <c r="CG4" s="671"/>
      <c r="CH4" s="671"/>
      <c r="CI4" s="671"/>
      <c r="CK4" s="413"/>
      <c r="CL4" s="413"/>
      <c r="CM4" s="413"/>
      <c r="CN4" s="413"/>
      <c r="CO4" s="413"/>
      <c r="CP4" s="671" t="s">
        <v>298</v>
      </c>
      <c r="CQ4" s="671"/>
      <c r="CR4" s="671"/>
      <c r="CS4" s="671"/>
      <c r="CT4" s="671" t="s">
        <v>299</v>
      </c>
      <c r="CU4" s="671"/>
      <c r="CV4" s="671"/>
      <c r="CW4" s="671"/>
      <c r="CX4" s="454"/>
      <c r="CY4" s="669" t="s">
        <v>300</v>
      </c>
      <c r="CZ4" s="669"/>
      <c r="DA4" s="669"/>
      <c r="DB4" s="454"/>
      <c r="DC4" s="669" t="s">
        <v>317</v>
      </c>
      <c r="DD4" s="669"/>
      <c r="DE4" s="669"/>
      <c r="DG4" s="408"/>
      <c r="DH4" s="408"/>
      <c r="DI4" s="408"/>
      <c r="DJ4" s="408"/>
      <c r="DK4" s="408"/>
      <c r="DL4" s="669"/>
      <c r="DM4" s="669"/>
      <c r="DN4" s="669"/>
      <c r="DO4" s="409" t="s">
        <v>304</v>
      </c>
      <c r="DP4" s="670" t="s">
        <v>305</v>
      </c>
      <c r="DQ4" s="670"/>
      <c r="DR4" s="670"/>
      <c r="DS4" s="409" t="s">
        <v>304</v>
      </c>
      <c r="DT4" s="670" t="s">
        <v>306</v>
      </c>
      <c r="DU4" s="670"/>
      <c r="DV4" s="670"/>
      <c r="DW4" s="409" t="s">
        <v>304</v>
      </c>
      <c r="DX4" s="409"/>
      <c r="DY4" s="409"/>
      <c r="DZ4" s="409"/>
    </row>
    <row r="5" spans="1:130" s="407" customFormat="1" ht="12.95" customHeight="1" x14ac:dyDescent="0.2">
      <c r="A5" s="439"/>
      <c r="B5" s="439"/>
      <c r="C5" s="439"/>
      <c r="D5" s="439"/>
      <c r="E5" s="439"/>
      <c r="F5" s="440"/>
      <c r="G5" s="440"/>
      <c r="H5" s="440"/>
      <c r="I5" s="428"/>
      <c r="J5" s="440"/>
      <c r="K5" s="440"/>
      <c r="L5" s="440"/>
      <c r="M5" s="428"/>
      <c r="N5" s="440"/>
      <c r="O5" s="440"/>
      <c r="P5" s="440"/>
      <c r="Q5" s="440"/>
      <c r="R5" s="413"/>
      <c r="S5" s="413"/>
      <c r="T5" s="413"/>
      <c r="U5" s="413"/>
      <c r="V5" s="413"/>
      <c r="W5" s="662" t="s">
        <v>282</v>
      </c>
      <c r="X5" s="662"/>
      <c r="Y5" s="662"/>
      <c r="Z5" s="662"/>
      <c r="AA5" s="428"/>
      <c r="AB5" s="662" t="s">
        <v>68</v>
      </c>
      <c r="AC5" s="662"/>
      <c r="AD5" s="662"/>
      <c r="AE5" s="662"/>
      <c r="AF5" s="428"/>
      <c r="AG5" s="662" t="s">
        <v>282</v>
      </c>
      <c r="AH5" s="662"/>
      <c r="AI5" s="662"/>
      <c r="AJ5" s="662"/>
      <c r="AK5" s="429"/>
      <c r="AL5" s="662" t="s">
        <v>68</v>
      </c>
      <c r="AM5" s="662"/>
      <c r="AN5" s="662"/>
      <c r="AO5" s="662"/>
      <c r="AQ5" s="413"/>
      <c r="AR5" s="413"/>
      <c r="AS5" s="413"/>
      <c r="AT5" s="413"/>
      <c r="AU5" s="413"/>
      <c r="AV5" s="661" t="s">
        <v>282</v>
      </c>
      <c r="AW5" s="661"/>
      <c r="AX5" s="661"/>
      <c r="AY5" s="661"/>
      <c r="AZ5" s="429"/>
      <c r="BA5" s="661" t="s">
        <v>68</v>
      </c>
      <c r="BB5" s="661"/>
      <c r="BC5" s="661"/>
      <c r="BD5" s="661"/>
      <c r="BE5" s="429"/>
      <c r="BF5" s="662" t="s">
        <v>282</v>
      </c>
      <c r="BG5" s="662"/>
      <c r="BH5" s="662"/>
      <c r="BI5" s="662"/>
      <c r="BJ5" s="429"/>
      <c r="BK5" s="662" t="s">
        <v>68</v>
      </c>
      <c r="BL5" s="662"/>
      <c r="BM5" s="662"/>
      <c r="BN5" s="662"/>
      <c r="BP5" s="413"/>
      <c r="BQ5" s="413"/>
      <c r="BR5" s="413"/>
      <c r="BS5" s="413"/>
      <c r="BT5" s="413"/>
      <c r="BU5" s="662" t="s">
        <v>294</v>
      </c>
      <c r="BV5" s="662"/>
      <c r="BW5" s="662"/>
      <c r="BX5" s="662" t="s">
        <v>295</v>
      </c>
      <c r="BY5" s="662"/>
      <c r="BZ5" s="662"/>
      <c r="CA5" s="662"/>
      <c r="CB5" s="662" t="s">
        <v>296</v>
      </c>
      <c r="CC5" s="662"/>
      <c r="CD5" s="662"/>
      <c r="CE5" s="662"/>
      <c r="CF5" s="662" t="s">
        <v>297</v>
      </c>
      <c r="CG5" s="662"/>
      <c r="CH5" s="662"/>
      <c r="CI5" s="662"/>
      <c r="CK5" s="413"/>
      <c r="CL5" s="413"/>
      <c r="CM5" s="413"/>
      <c r="CN5" s="413"/>
      <c r="CO5" s="413"/>
      <c r="CP5" s="662" t="s">
        <v>301</v>
      </c>
      <c r="CQ5" s="662"/>
      <c r="CR5" s="662"/>
      <c r="CS5" s="662"/>
      <c r="CT5" s="662" t="s">
        <v>302</v>
      </c>
      <c r="CU5" s="662"/>
      <c r="CV5" s="662"/>
      <c r="CW5" s="662"/>
      <c r="CX5" s="662"/>
      <c r="CY5" s="662"/>
      <c r="CZ5" s="662"/>
      <c r="DA5" s="662"/>
      <c r="DB5" s="662"/>
      <c r="DC5" s="662"/>
      <c r="DD5" s="662"/>
      <c r="DE5" s="662"/>
      <c r="DG5" s="413"/>
      <c r="DH5" s="413"/>
      <c r="DI5" s="413"/>
      <c r="DJ5" s="413"/>
      <c r="DK5" s="413"/>
      <c r="DL5" s="677" t="s">
        <v>307</v>
      </c>
      <c r="DM5" s="677"/>
      <c r="DN5" s="677"/>
      <c r="DO5" s="429"/>
      <c r="DP5" s="663" t="s">
        <v>315</v>
      </c>
      <c r="DQ5" s="663"/>
      <c r="DR5" s="663"/>
      <c r="DS5" s="429"/>
      <c r="DT5" s="663" t="s">
        <v>316</v>
      </c>
      <c r="DU5" s="663"/>
      <c r="DV5" s="663"/>
      <c r="DW5" s="429"/>
      <c r="DX5" s="663" t="s">
        <v>308</v>
      </c>
      <c r="DY5" s="663"/>
      <c r="DZ5" s="663"/>
    </row>
    <row r="6" spans="1:130" s="407" customFormat="1" ht="12.95" customHeight="1" x14ac:dyDescent="0.2">
      <c r="A6" s="668" t="s">
        <v>267</v>
      </c>
      <c r="B6" s="668"/>
      <c r="C6" s="668"/>
      <c r="D6" s="668"/>
      <c r="F6" s="410" t="s">
        <v>268</v>
      </c>
      <c r="J6" s="410" t="s">
        <v>268</v>
      </c>
      <c r="N6" s="410" t="s">
        <v>268</v>
      </c>
      <c r="R6" s="660" t="s">
        <v>267</v>
      </c>
      <c r="S6" s="660"/>
      <c r="T6" s="660"/>
      <c r="U6" s="660"/>
      <c r="V6" s="414"/>
      <c r="W6" s="414"/>
      <c r="X6" s="410" t="s">
        <v>268</v>
      </c>
      <c r="AC6" s="410" t="s">
        <v>268</v>
      </c>
      <c r="AH6" s="410" t="s">
        <v>268</v>
      </c>
      <c r="AM6" s="410" t="s">
        <v>268</v>
      </c>
      <c r="AQ6" s="660" t="s">
        <v>267</v>
      </c>
      <c r="AR6" s="660"/>
      <c r="AS6" s="660"/>
      <c r="AT6" s="660"/>
      <c r="AW6" s="410" t="s">
        <v>268</v>
      </c>
      <c r="BB6" s="410" t="s">
        <v>268</v>
      </c>
      <c r="BG6" s="410" t="s">
        <v>268</v>
      </c>
      <c r="BL6" s="410" t="s">
        <v>268</v>
      </c>
      <c r="BP6" s="660" t="s">
        <v>267</v>
      </c>
      <c r="BQ6" s="660"/>
      <c r="BR6" s="660"/>
      <c r="BS6" s="660"/>
      <c r="BU6" s="410" t="s">
        <v>268</v>
      </c>
      <c r="BY6" s="410" t="s">
        <v>268</v>
      </c>
      <c r="CC6" s="410" t="s">
        <v>268</v>
      </c>
      <c r="CG6" s="410" t="s">
        <v>268</v>
      </c>
      <c r="CK6" s="660" t="s">
        <v>267</v>
      </c>
      <c r="CL6" s="660"/>
      <c r="CM6" s="660"/>
      <c r="CN6" s="660"/>
      <c r="CQ6" s="410" t="s">
        <v>268</v>
      </c>
      <c r="CU6" s="410" t="s">
        <v>268</v>
      </c>
      <c r="CY6" s="410" t="s">
        <v>268</v>
      </c>
      <c r="DC6" s="410" t="s">
        <v>268</v>
      </c>
      <c r="DG6" s="660" t="s">
        <v>267</v>
      </c>
      <c r="DH6" s="660"/>
      <c r="DI6" s="660"/>
      <c r="DJ6" s="660"/>
      <c r="DK6" s="413"/>
      <c r="DL6" s="414" t="s">
        <v>268</v>
      </c>
      <c r="DM6" s="413"/>
      <c r="DN6" s="413"/>
      <c r="DO6" s="413"/>
      <c r="DP6" s="414" t="s">
        <v>268</v>
      </c>
      <c r="DQ6" s="413"/>
      <c r="DR6" s="413"/>
      <c r="DS6" s="413"/>
      <c r="DT6" s="414" t="s">
        <v>268</v>
      </c>
      <c r="DU6" s="413"/>
      <c r="DV6" s="466"/>
      <c r="DW6" s="413"/>
      <c r="DX6" s="438" t="s">
        <v>268</v>
      </c>
      <c r="DY6" s="408"/>
      <c r="DZ6" s="408"/>
    </row>
    <row r="7" spans="1:130" s="407" customFormat="1" ht="12" customHeight="1" x14ac:dyDescent="0.2">
      <c r="A7" s="666" t="s">
        <v>269</v>
      </c>
      <c r="B7" s="666"/>
      <c r="C7" s="666"/>
      <c r="D7" s="666"/>
      <c r="E7" s="411"/>
      <c r="F7" s="412" t="s">
        <v>270</v>
      </c>
      <c r="G7" s="411"/>
      <c r="H7" s="412" t="s">
        <v>39</v>
      </c>
      <c r="I7" s="411"/>
      <c r="J7" s="412" t="s">
        <v>270</v>
      </c>
      <c r="K7" s="411"/>
      <c r="L7" s="412" t="s">
        <v>39</v>
      </c>
      <c r="M7" s="411"/>
      <c r="N7" s="412" t="s">
        <v>270</v>
      </c>
      <c r="O7" s="411"/>
      <c r="P7" s="412" t="s">
        <v>39</v>
      </c>
      <c r="R7" s="663" t="s">
        <v>269</v>
      </c>
      <c r="S7" s="663"/>
      <c r="T7" s="663"/>
      <c r="U7" s="663"/>
      <c r="V7" s="412"/>
      <c r="W7" s="412"/>
      <c r="X7" s="412" t="s">
        <v>270</v>
      </c>
      <c r="Y7" s="411"/>
      <c r="Z7" s="412" t="s">
        <v>39</v>
      </c>
      <c r="AA7" s="412"/>
      <c r="AB7" s="411"/>
      <c r="AC7" s="412" t="s">
        <v>270</v>
      </c>
      <c r="AD7" s="411"/>
      <c r="AE7" s="412" t="s">
        <v>39</v>
      </c>
      <c r="AF7" s="412"/>
      <c r="AG7" s="411"/>
      <c r="AH7" s="412" t="s">
        <v>270</v>
      </c>
      <c r="AI7" s="411"/>
      <c r="AJ7" s="412" t="s">
        <v>39</v>
      </c>
      <c r="AK7" s="411"/>
      <c r="AL7" s="411"/>
      <c r="AM7" s="412" t="s">
        <v>270</v>
      </c>
      <c r="AN7" s="411"/>
      <c r="AO7" s="412" t="s">
        <v>39</v>
      </c>
      <c r="AQ7" s="663" t="s">
        <v>269</v>
      </c>
      <c r="AR7" s="663"/>
      <c r="AS7" s="663"/>
      <c r="AT7" s="663"/>
      <c r="AU7" s="411"/>
      <c r="AV7" s="411"/>
      <c r="AW7" s="412" t="s">
        <v>270</v>
      </c>
      <c r="AX7" s="411"/>
      <c r="AY7" s="412" t="s">
        <v>39</v>
      </c>
      <c r="AZ7" s="412"/>
      <c r="BA7" s="411"/>
      <c r="BB7" s="412" t="s">
        <v>270</v>
      </c>
      <c r="BC7" s="411"/>
      <c r="BD7" s="412" t="s">
        <v>39</v>
      </c>
      <c r="BE7" s="412"/>
      <c r="BF7" s="411"/>
      <c r="BG7" s="412" t="s">
        <v>270</v>
      </c>
      <c r="BH7" s="411"/>
      <c r="BI7" s="412" t="s">
        <v>39</v>
      </c>
      <c r="BJ7" s="412"/>
      <c r="BK7" s="411"/>
      <c r="BL7" s="412" t="s">
        <v>270</v>
      </c>
      <c r="BM7" s="411"/>
      <c r="BN7" s="412" t="s">
        <v>39</v>
      </c>
      <c r="BP7" s="663" t="s">
        <v>269</v>
      </c>
      <c r="BQ7" s="663"/>
      <c r="BR7" s="663"/>
      <c r="BS7" s="663"/>
      <c r="BT7" s="411"/>
      <c r="BU7" s="412" t="s">
        <v>270</v>
      </c>
      <c r="BV7" s="411"/>
      <c r="BW7" s="412" t="s">
        <v>39</v>
      </c>
      <c r="BX7" s="411"/>
      <c r="BY7" s="412" t="s">
        <v>270</v>
      </c>
      <c r="BZ7" s="411"/>
      <c r="CA7" s="412" t="s">
        <v>39</v>
      </c>
      <c r="CB7" s="411"/>
      <c r="CC7" s="412" t="s">
        <v>270</v>
      </c>
      <c r="CD7" s="411"/>
      <c r="CE7" s="412" t="s">
        <v>39</v>
      </c>
      <c r="CF7" s="411"/>
      <c r="CG7" s="412" t="s">
        <v>270</v>
      </c>
      <c r="CH7" s="411"/>
      <c r="CI7" s="412" t="s">
        <v>39</v>
      </c>
      <c r="CK7" s="663" t="s">
        <v>269</v>
      </c>
      <c r="CL7" s="663"/>
      <c r="CM7" s="663"/>
      <c r="CN7" s="663"/>
      <c r="CO7" s="411"/>
      <c r="CP7" s="411"/>
      <c r="CQ7" s="412" t="s">
        <v>270</v>
      </c>
      <c r="CR7" s="411"/>
      <c r="CS7" s="412" t="s">
        <v>39</v>
      </c>
      <c r="CT7" s="411"/>
      <c r="CU7" s="412" t="s">
        <v>270</v>
      </c>
      <c r="CV7" s="411"/>
      <c r="CW7" s="412" t="s">
        <v>39</v>
      </c>
      <c r="CX7" s="411"/>
      <c r="CY7" s="412" t="s">
        <v>270</v>
      </c>
      <c r="CZ7" s="411"/>
      <c r="DA7" s="412" t="s">
        <v>39</v>
      </c>
      <c r="DB7" s="411"/>
      <c r="DC7" s="412" t="s">
        <v>270</v>
      </c>
      <c r="DD7" s="411"/>
      <c r="DE7" s="412" t="s">
        <v>39</v>
      </c>
      <c r="DG7" s="663" t="s">
        <v>269</v>
      </c>
      <c r="DH7" s="663"/>
      <c r="DI7" s="663"/>
      <c r="DJ7" s="663"/>
      <c r="DK7" s="411"/>
      <c r="DL7" s="412" t="s">
        <v>270</v>
      </c>
      <c r="DM7" s="411"/>
      <c r="DN7" s="412" t="s">
        <v>39</v>
      </c>
      <c r="DO7" s="411"/>
      <c r="DP7" s="412" t="s">
        <v>270</v>
      </c>
      <c r="DQ7" s="411"/>
      <c r="DR7" s="412" t="s">
        <v>39</v>
      </c>
      <c r="DS7" s="411"/>
      <c r="DT7" s="412" t="s">
        <v>270</v>
      </c>
      <c r="DU7" s="411"/>
      <c r="DV7" s="412" t="s">
        <v>309</v>
      </c>
      <c r="DW7" s="411"/>
      <c r="DX7" s="412" t="s">
        <v>270</v>
      </c>
      <c r="DY7" s="411"/>
      <c r="DZ7" s="412" t="s">
        <v>39</v>
      </c>
    </row>
    <row r="8" spans="1:130" s="407" customFormat="1" ht="19.899999999999999" customHeight="1" x14ac:dyDescent="0.2">
      <c r="A8" s="664" t="s">
        <v>196</v>
      </c>
      <c r="B8" s="664"/>
      <c r="C8" s="664"/>
      <c r="D8" s="664"/>
      <c r="E8" s="664"/>
      <c r="R8" s="664" t="s">
        <v>196</v>
      </c>
      <c r="S8" s="664"/>
      <c r="T8" s="664"/>
      <c r="U8" s="664"/>
      <c r="V8" s="664"/>
      <c r="W8" s="664"/>
      <c r="X8" s="664"/>
      <c r="AQ8" s="664" t="s">
        <v>285</v>
      </c>
      <c r="AR8" s="664"/>
      <c r="AS8" s="664"/>
      <c r="AT8" s="664"/>
      <c r="AU8" s="664"/>
      <c r="AV8" s="441"/>
      <c r="BP8" s="664" t="s">
        <v>196</v>
      </c>
      <c r="BQ8" s="664"/>
      <c r="BR8" s="664"/>
      <c r="BS8" s="664"/>
      <c r="BT8" s="664"/>
      <c r="BU8" s="664"/>
      <c r="CG8" s="421"/>
      <c r="CH8" s="421"/>
      <c r="CI8" s="421"/>
      <c r="CK8" s="664" t="s">
        <v>196</v>
      </c>
      <c r="CL8" s="664"/>
      <c r="CM8" s="664"/>
      <c r="CN8" s="664"/>
      <c r="CO8" s="664"/>
      <c r="CP8" s="664"/>
      <c r="CQ8" s="664"/>
      <c r="DG8" s="664" t="s">
        <v>196</v>
      </c>
      <c r="DH8" s="664"/>
      <c r="DI8" s="664"/>
      <c r="DJ8" s="664"/>
      <c r="DK8" s="664"/>
      <c r="DL8" s="421"/>
      <c r="DP8" s="421"/>
    </row>
    <row r="9" spans="1:130" s="407" customFormat="1" ht="15.95" customHeight="1" x14ac:dyDescent="0.25">
      <c r="A9" s="413"/>
      <c r="B9" s="413"/>
      <c r="C9" s="414" t="s">
        <v>271</v>
      </c>
      <c r="D9" s="415">
        <v>5000</v>
      </c>
      <c r="E9" s="413"/>
      <c r="F9" s="416">
        <v>11677</v>
      </c>
      <c r="G9" s="417"/>
      <c r="H9" s="418">
        <v>42192118</v>
      </c>
      <c r="I9" s="416"/>
      <c r="J9" s="416">
        <v>1677</v>
      </c>
      <c r="K9" s="419"/>
      <c r="L9" s="420">
        <v>1216310</v>
      </c>
      <c r="M9" s="421"/>
      <c r="N9" s="421">
        <v>1923</v>
      </c>
      <c r="O9" s="419"/>
      <c r="P9" s="420">
        <v>563427</v>
      </c>
      <c r="Q9" s="420"/>
      <c r="R9" s="413"/>
      <c r="S9" s="413"/>
      <c r="T9" s="414" t="s">
        <v>271</v>
      </c>
      <c r="U9" s="415">
        <v>5000</v>
      </c>
      <c r="V9" s="413"/>
      <c r="W9" s="413"/>
      <c r="X9" s="413">
        <v>1008</v>
      </c>
      <c r="Y9" s="430"/>
      <c r="Z9" s="431">
        <v>3752101</v>
      </c>
      <c r="AA9" s="413"/>
      <c r="AB9" s="413"/>
      <c r="AC9" s="413">
        <v>88</v>
      </c>
      <c r="AD9" s="432"/>
      <c r="AE9" s="420">
        <v>308369</v>
      </c>
      <c r="AH9" s="407">
        <v>1171</v>
      </c>
      <c r="AI9" s="432"/>
      <c r="AJ9" s="433">
        <v>1428756</v>
      </c>
      <c r="AM9" s="407">
        <v>215</v>
      </c>
      <c r="AN9" s="432"/>
      <c r="AO9" s="420">
        <v>394069</v>
      </c>
      <c r="AP9" s="436"/>
      <c r="AQ9" s="413"/>
      <c r="AR9" s="413"/>
      <c r="AS9" s="414" t="s">
        <v>271</v>
      </c>
      <c r="AT9" s="415">
        <v>5000</v>
      </c>
      <c r="AU9" s="413"/>
      <c r="AV9" s="413"/>
      <c r="AW9" s="429">
        <v>98</v>
      </c>
      <c r="AX9" s="430"/>
      <c r="AY9" s="442">
        <v>390216</v>
      </c>
      <c r="AZ9" s="429"/>
      <c r="BA9" s="413"/>
      <c r="BB9" s="429">
        <v>41</v>
      </c>
      <c r="BC9" s="432"/>
      <c r="BD9" s="443">
        <v>224315</v>
      </c>
      <c r="BE9" s="406"/>
      <c r="BG9" s="406">
        <v>62</v>
      </c>
      <c r="BH9" s="432"/>
      <c r="BI9" s="443">
        <v>169986</v>
      </c>
      <c r="BJ9" s="406"/>
      <c r="BL9" s="406">
        <v>41</v>
      </c>
      <c r="BM9" s="432"/>
      <c r="BN9" s="443">
        <v>126734</v>
      </c>
      <c r="BP9" s="413"/>
      <c r="BQ9" s="413"/>
      <c r="BR9" s="414" t="s">
        <v>271</v>
      </c>
      <c r="BS9" s="431">
        <v>5000</v>
      </c>
      <c r="BT9" s="413"/>
      <c r="BU9" s="413">
        <v>33</v>
      </c>
      <c r="BV9" s="430"/>
      <c r="BW9" s="431">
        <v>47175</v>
      </c>
      <c r="BX9" s="413"/>
      <c r="BY9" s="413">
        <v>65</v>
      </c>
      <c r="BZ9" s="432"/>
      <c r="CA9" s="433">
        <v>176907</v>
      </c>
      <c r="CC9" s="407">
        <v>516</v>
      </c>
      <c r="CD9" s="432"/>
      <c r="CE9" s="433">
        <v>5412140</v>
      </c>
      <c r="CG9" s="421">
        <v>197</v>
      </c>
      <c r="CH9" s="419"/>
      <c r="CI9" s="420">
        <v>919556</v>
      </c>
      <c r="CK9" s="416"/>
      <c r="CL9" s="416"/>
      <c r="CM9" s="455" t="s">
        <v>271</v>
      </c>
      <c r="CN9" s="456">
        <v>5000</v>
      </c>
      <c r="CO9" s="416"/>
      <c r="CP9" s="416"/>
      <c r="CQ9" s="416">
        <v>48</v>
      </c>
      <c r="CR9" s="417"/>
      <c r="CS9" s="418">
        <v>24186</v>
      </c>
      <c r="CT9" s="413"/>
      <c r="CU9" s="413">
        <v>121</v>
      </c>
      <c r="CV9" s="432"/>
      <c r="CW9" s="433">
        <v>910978</v>
      </c>
      <c r="CY9" s="407">
        <v>445</v>
      </c>
      <c r="CZ9" s="432"/>
      <c r="DA9" s="433">
        <v>752331</v>
      </c>
      <c r="DC9" s="457">
        <v>1272</v>
      </c>
      <c r="DD9" s="419"/>
      <c r="DE9" s="420">
        <v>4237534</v>
      </c>
      <c r="DG9" s="413"/>
      <c r="DH9" s="413"/>
      <c r="DI9" s="414" t="s">
        <v>271</v>
      </c>
      <c r="DJ9" s="467">
        <v>5000</v>
      </c>
      <c r="DK9" s="413"/>
      <c r="DL9" s="416">
        <v>14952</v>
      </c>
      <c r="DM9" s="430"/>
      <c r="DN9" s="418">
        <v>60051390</v>
      </c>
      <c r="DO9" s="413"/>
      <c r="DP9" s="437">
        <v>484</v>
      </c>
      <c r="DQ9" s="430"/>
      <c r="DR9" s="418">
        <v>763538</v>
      </c>
      <c r="DS9" s="413"/>
      <c r="DT9" s="416">
        <v>755</v>
      </c>
      <c r="DU9" s="419"/>
      <c r="DV9" s="420">
        <v>7348973</v>
      </c>
      <c r="DX9" s="407">
        <v>14952</v>
      </c>
      <c r="DY9" s="432"/>
      <c r="DZ9" s="418">
        <v>53465955</v>
      </c>
    </row>
    <row r="10" spans="1:130" s="407" customFormat="1" x14ac:dyDescent="0.25">
      <c r="A10" s="413"/>
      <c r="B10" s="415">
        <v>5000</v>
      </c>
      <c r="C10" s="414" t="s">
        <v>272</v>
      </c>
      <c r="D10" s="413">
        <v>10000</v>
      </c>
      <c r="E10" s="413"/>
      <c r="F10" s="416">
        <v>27070</v>
      </c>
      <c r="G10" s="416"/>
      <c r="H10" s="416">
        <v>200481791</v>
      </c>
      <c r="I10" s="416"/>
      <c r="J10" s="416">
        <v>3152</v>
      </c>
      <c r="K10" s="421"/>
      <c r="L10" s="421">
        <v>5828148</v>
      </c>
      <c r="M10" s="421"/>
      <c r="N10" s="421">
        <v>4821</v>
      </c>
      <c r="O10" s="421"/>
      <c r="P10" s="421">
        <v>2924292</v>
      </c>
      <c r="Q10" s="421"/>
      <c r="R10" s="413"/>
      <c r="S10" s="415">
        <v>5000</v>
      </c>
      <c r="T10" s="414" t="s">
        <v>272</v>
      </c>
      <c r="U10" s="413">
        <v>10000</v>
      </c>
      <c r="V10" s="413"/>
      <c r="W10" s="413"/>
      <c r="X10" s="413">
        <v>4002</v>
      </c>
      <c r="Y10" s="413"/>
      <c r="Z10" s="413">
        <v>27808442</v>
      </c>
      <c r="AA10" s="413"/>
      <c r="AB10" s="413"/>
      <c r="AC10" s="413">
        <v>402</v>
      </c>
      <c r="AE10" s="413">
        <v>2060274</v>
      </c>
      <c r="AH10" s="407">
        <v>1801</v>
      </c>
      <c r="AJ10" s="407">
        <v>4574136</v>
      </c>
      <c r="AM10" s="407">
        <v>696</v>
      </c>
      <c r="AO10" s="421">
        <v>1572719</v>
      </c>
      <c r="AP10" s="436"/>
      <c r="AQ10" s="413"/>
      <c r="AR10" s="415">
        <v>5000</v>
      </c>
      <c r="AS10" s="414" t="s">
        <v>272</v>
      </c>
      <c r="AT10" s="413">
        <v>10000</v>
      </c>
      <c r="AU10" s="413"/>
      <c r="AV10" s="413"/>
      <c r="AW10" s="429">
        <v>820</v>
      </c>
      <c r="AX10" s="413"/>
      <c r="AY10" s="429">
        <v>4700027</v>
      </c>
      <c r="AZ10" s="429"/>
      <c r="BA10" s="413"/>
      <c r="BB10" s="429">
        <v>247</v>
      </c>
      <c r="BD10" s="406">
        <v>1669188</v>
      </c>
      <c r="BE10" s="406"/>
      <c r="BG10" s="406">
        <v>223</v>
      </c>
      <c r="BI10" s="406">
        <v>1343201</v>
      </c>
      <c r="BJ10" s="406"/>
      <c r="BL10" s="406">
        <v>139</v>
      </c>
      <c r="BN10" s="406">
        <v>687868</v>
      </c>
      <c r="BP10" s="413"/>
      <c r="BQ10" s="431">
        <v>5000</v>
      </c>
      <c r="BR10" s="414" t="s">
        <v>272</v>
      </c>
      <c r="BS10" s="413">
        <v>10000</v>
      </c>
      <c r="BT10" s="413"/>
      <c r="BU10" s="413">
        <v>72</v>
      </c>
      <c r="BV10" s="413"/>
      <c r="BW10" s="413">
        <v>286594</v>
      </c>
      <c r="BX10" s="413"/>
      <c r="BY10" s="413">
        <v>588</v>
      </c>
      <c r="CA10" s="407">
        <v>1938392</v>
      </c>
      <c r="CC10" s="407">
        <v>3686</v>
      </c>
      <c r="CE10" s="407">
        <v>66361921</v>
      </c>
      <c r="CG10" s="421">
        <v>1944</v>
      </c>
      <c r="CH10" s="421"/>
      <c r="CI10" s="421">
        <v>12086412</v>
      </c>
      <c r="CK10" s="416"/>
      <c r="CL10" s="456">
        <v>5000</v>
      </c>
      <c r="CM10" s="455" t="s">
        <v>272</v>
      </c>
      <c r="CN10" s="416">
        <v>10000</v>
      </c>
      <c r="CO10" s="416"/>
      <c r="CP10" s="416"/>
      <c r="CQ10" s="416">
        <v>314</v>
      </c>
      <c r="CR10" s="416"/>
      <c r="CS10" s="416">
        <v>149436</v>
      </c>
      <c r="CT10" s="413"/>
      <c r="CU10" s="413">
        <v>1649</v>
      </c>
      <c r="CW10" s="407">
        <v>16119794</v>
      </c>
      <c r="CY10" s="407">
        <v>1102</v>
      </c>
      <c r="DA10" s="407">
        <v>2302472</v>
      </c>
      <c r="DC10" s="457">
        <v>3727</v>
      </c>
      <c r="DD10" s="421"/>
      <c r="DE10" s="457">
        <v>22762020</v>
      </c>
      <c r="DG10" s="413"/>
      <c r="DH10" s="413">
        <v>5000</v>
      </c>
      <c r="DI10" s="414" t="s">
        <v>272</v>
      </c>
      <c r="DJ10" s="413">
        <v>10000</v>
      </c>
      <c r="DK10" s="413"/>
      <c r="DL10" s="416">
        <v>36193</v>
      </c>
      <c r="DM10" s="413"/>
      <c r="DN10" s="416">
        <v>357139965</v>
      </c>
      <c r="DO10" s="413"/>
      <c r="DP10" s="437">
        <v>2044</v>
      </c>
      <c r="DQ10" s="413"/>
      <c r="DR10" s="416">
        <v>3816667</v>
      </c>
      <c r="DS10" s="413"/>
      <c r="DT10" s="413">
        <v>4121</v>
      </c>
      <c r="DV10" s="407">
        <v>87040625</v>
      </c>
      <c r="DX10" s="407">
        <v>36193</v>
      </c>
      <c r="DZ10" s="416">
        <v>273916007</v>
      </c>
    </row>
    <row r="11" spans="1:130" s="407" customFormat="1" x14ac:dyDescent="0.25">
      <c r="A11" s="413"/>
      <c r="B11" s="413">
        <v>10000</v>
      </c>
      <c r="C11" s="414" t="s">
        <v>272</v>
      </c>
      <c r="D11" s="413">
        <v>20000</v>
      </c>
      <c r="E11" s="413"/>
      <c r="F11" s="416">
        <v>57567</v>
      </c>
      <c r="G11" s="416"/>
      <c r="H11" s="416">
        <v>835294525</v>
      </c>
      <c r="I11" s="416"/>
      <c r="J11" s="416">
        <v>7480</v>
      </c>
      <c r="K11" s="421"/>
      <c r="L11" s="421">
        <v>20165702</v>
      </c>
      <c r="M11" s="421"/>
      <c r="N11" s="421">
        <v>11895</v>
      </c>
      <c r="O11" s="421"/>
      <c r="P11" s="421">
        <v>9369456</v>
      </c>
      <c r="Q11" s="421"/>
      <c r="R11" s="413"/>
      <c r="S11" s="413">
        <v>10000</v>
      </c>
      <c r="T11" s="414" t="s">
        <v>272</v>
      </c>
      <c r="U11" s="413">
        <v>20000</v>
      </c>
      <c r="V11" s="413"/>
      <c r="W11" s="413"/>
      <c r="X11" s="413">
        <v>8525</v>
      </c>
      <c r="Y11" s="413"/>
      <c r="Z11" s="413">
        <v>95725556</v>
      </c>
      <c r="AA11" s="413"/>
      <c r="AB11" s="413"/>
      <c r="AC11" s="413">
        <v>1314</v>
      </c>
      <c r="AE11" s="413">
        <v>8024971</v>
      </c>
      <c r="AH11" s="407">
        <v>4217</v>
      </c>
      <c r="AJ11" s="407">
        <v>16643615</v>
      </c>
      <c r="AM11" s="407">
        <v>1824</v>
      </c>
      <c r="AO11" s="421">
        <v>4321714</v>
      </c>
      <c r="AQ11" s="413"/>
      <c r="AR11" s="413">
        <v>10000</v>
      </c>
      <c r="AS11" s="414" t="s">
        <v>272</v>
      </c>
      <c r="AT11" s="413">
        <v>20000</v>
      </c>
      <c r="AU11" s="413"/>
      <c r="AV11" s="413"/>
      <c r="AW11" s="429">
        <v>2546</v>
      </c>
      <c r="AX11" s="413"/>
      <c r="AY11" s="429">
        <v>21434672</v>
      </c>
      <c r="AZ11" s="429"/>
      <c r="BA11" s="413"/>
      <c r="BB11" s="429">
        <v>971</v>
      </c>
      <c r="BD11" s="406">
        <v>6447743</v>
      </c>
      <c r="BE11" s="406"/>
      <c r="BG11" s="406">
        <v>767</v>
      </c>
      <c r="BI11" s="406">
        <v>6705069</v>
      </c>
      <c r="BJ11" s="406"/>
      <c r="BL11" s="406">
        <v>533</v>
      </c>
      <c r="BN11" s="406">
        <v>3248737</v>
      </c>
      <c r="BP11" s="413"/>
      <c r="BQ11" s="413">
        <v>10000</v>
      </c>
      <c r="BR11" s="414" t="s">
        <v>272</v>
      </c>
      <c r="BS11" s="413">
        <v>20000</v>
      </c>
      <c r="BT11" s="413"/>
      <c r="BU11" s="413">
        <v>241</v>
      </c>
      <c r="BV11" s="413"/>
      <c r="BW11" s="413">
        <v>1317824</v>
      </c>
      <c r="BX11" s="413"/>
      <c r="BY11" s="413">
        <v>2328</v>
      </c>
      <c r="BZ11" s="413"/>
      <c r="CA11" s="413">
        <v>9795258</v>
      </c>
      <c r="CC11" s="407">
        <v>9778</v>
      </c>
      <c r="CE11" s="407">
        <v>224857574</v>
      </c>
      <c r="CG11" s="421">
        <v>5480</v>
      </c>
      <c r="CH11" s="421"/>
      <c r="CI11" s="421">
        <v>52839397</v>
      </c>
      <c r="CK11" s="416"/>
      <c r="CL11" s="416">
        <v>10000</v>
      </c>
      <c r="CM11" s="455" t="s">
        <v>272</v>
      </c>
      <c r="CN11" s="416">
        <v>20000</v>
      </c>
      <c r="CO11" s="416"/>
      <c r="CP11" s="416"/>
      <c r="CQ11" s="416">
        <v>1590</v>
      </c>
      <c r="CR11" s="416"/>
      <c r="CS11" s="416">
        <v>1137085</v>
      </c>
      <c r="CT11" s="413"/>
      <c r="CU11" s="413">
        <v>7063</v>
      </c>
      <c r="CV11" s="413"/>
      <c r="CW11" s="413">
        <v>80276516</v>
      </c>
      <c r="CY11" s="407">
        <v>2376</v>
      </c>
      <c r="DA11" s="407">
        <v>6409301</v>
      </c>
      <c r="DC11" s="457">
        <v>9219</v>
      </c>
      <c r="DD11" s="421"/>
      <c r="DE11" s="457">
        <v>76427394</v>
      </c>
      <c r="DG11" s="413"/>
      <c r="DH11" s="413">
        <v>10000</v>
      </c>
      <c r="DI11" s="414" t="s">
        <v>272</v>
      </c>
      <c r="DJ11" s="413">
        <v>20000</v>
      </c>
      <c r="DK11" s="413"/>
      <c r="DL11" s="416">
        <v>74249</v>
      </c>
      <c r="DM11" s="413"/>
      <c r="DN11" s="416">
        <v>1417506020</v>
      </c>
      <c r="DO11" s="413"/>
      <c r="DP11" s="437">
        <v>6666</v>
      </c>
      <c r="DQ11" s="413"/>
      <c r="DR11" s="416">
        <v>11072382</v>
      </c>
      <c r="DS11" s="413"/>
      <c r="DT11" s="413">
        <v>11963</v>
      </c>
      <c r="DV11" s="407">
        <v>317711060</v>
      </c>
      <c r="DX11" s="407">
        <v>74249</v>
      </c>
      <c r="DZ11" s="416">
        <v>1110867342</v>
      </c>
    </row>
    <row r="12" spans="1:130" s="407" customFormat="1" x14ac:dyDescent="0.25">
      <c r="A12" s="413"/>
      <c r="B12" s="413">
        <v>20000</v>
      </c>
      <c r="C12" s="414" t="s">
        <v>272</v>
      </c>
      <c r="D12" s="413">
        <v>30000</v>
      </c>
      <c r="E12" s="413"/>
      <c r="F12" s="416">
        <v>60715</v>
      </c>
      <c r="G12" s="416"/>
      <c r="H12" s="416">
        <v>1461889988</v>
      </c>
      <c r="I12" s="416"/>
      <c r="J12" s="416">
        <v>7614</v>
      </c>
      <c r="K12" s="421"/>
      <c r="L12" s="421">
        <v>25758777</v>
      </c>
      <c r="M12" s="421"/>
      <c r="N12" s="421">
        <v>12239</v>
      </c>
      <c r="O12" s="421"/>
      <c r="P12" s="421">
        <v>10364223</v>
      </c>
      <c r="Q12" s="421"/>
      <c r="R12" s="413"/>
      <c r="S12" s="413">
        <v>20000</v>
      </c>
      <c r="T12" s="414" t="s">
        <v>272</v>
      </c>
      <c r="U12" s="413">
        <v>30000</v>
      </c>
      <c r="V12" s="413"/>
      <c r="W12" s="413"/>
      <c r="X12" s="413">
        <v>5827</v>
      </c>
      <c r="Y12" s="413"/>
      <c r="Z12" s="413">
        <v>81560988</v>
      </c>
      <c r="AA12" s="413"/>
      <c r="AB12" s="413"/>
      <c r="AC12" s="413">
        <v>1793</v>
      </c>
      <c r="AE12" s="413">
        <v>10910472</v>
      </c>
      <c r="AH12" s="407">
        <v>4291</v>
      </c>
      <c r="AJ12" s="407">
        <v>22631769</v>
      </c>
      <c r="AM12" s="407">
        <v>2036</v>
      </c>
      <c r="AO12" s="421">
        <v>4755511</v>
      </c>
      <c r="AQ12" s="413"/>
      <c r="AR12" s="413">
        <v>20000</v>
      </c>
      <c r="AS12" s="414" t="s">
        <v>272</v>
      </c>
      <c r="AT12" s="413">
        <v>30000</v>
      </c>
      <c r="AU12" s="413"/>
      <c r="AV12" s="413"/>
      <c r="AW12" s="429">
        <v>2383</v>
      </c>
      <c r="AX12" s="413"/>
      <c r="AY12" s="429">
        <v>23301849</v>
      </c>
      <c r="AZ12" s="429"/>
      <c r="BA12" s="413"/>
      <c r="BB12" s="429">
        <v>1275</v>
      </c>
      <c r="BD12" s="406">
        <v>10685516</v>
      </c>
      <c r="BE12" s="406"/>
      <c r="BG12" s="406">
        <v>871</v>
      </c>
      <c r="BI12" s="406">
        <v>9634135</v>
      </c>
      <c r="BJ12" s="406"/>
      <c r="BL12" s="406">
        <v>578</v>
      </c>
      <c r="BN12" s="406">
        <v>2915612</v>
      </c>
      <c r="BP12" s="413"/>
      <c r="BQ12" s="413">
        <v>20000</v>
      </c>
      <c r="BR12" s="414" t="s">
        <v>272</v>
      </c>
      <c r="BS12" s="413">
        <v>30000</v>
      </c>
      <c r="BT12" s="413"/>
      <c r="BU12" s="413">
        <v>231</v>
      </c>
      <c r="BV12" s="413"/>
      <c r="BW12" s="413">
        <v>1572275</v>
      </c>
      <c r="BX12" s="413"/>
      <c r="BY12" s="413">
        <v>2859</v>
      </c>
      <c r="CA12" s="407">
        <v>14088565</v>
      </c>
      <c r="CC12" s="407">
        <v>9258</v>
      </c>
      <c r="CE12" s="407">
        <v>230072696</v>
      </c>
      <c r="CG12" s="421">
        <v>4938</v>
      </c>
      <c r="CH12" s="421"/>
      <c r="CI12" s="421">
        <v>64049659</v>
      </c>
      <c r="CK12" s="416"/>
      <c r="CL12" s="416">
        <v>20000</v>
      </c>
      <c r="CM12" s="455" t="s">
        <v>272</v>
      </c>
      <c r="CN12" s="416">
        <v>30000</v>
      </c>
      <c r="CO12" s="416"/>
      <c r="CP12" s="416"/>
      <c r="CQ12" s="416">
        <v>3691</v>
      </c>
      <c r="CR12" s="416"/>
      <c r="CS12" s="416">
        <v>2970730</v>
      </c>
      <c r="CT12" s="413"/>
      <c r="CU12" s="413">
        <v>9356</v>
      </c>
      <c r="CW12" s="407">
        <v>111103859</v>
      </c>
      <c r="CY12" s="407">
        <v>2341</v>
      </c>
      <c r="DA12" s="407">
        <v>6015098</v>
      </c>
      <c r="DC12" s="457">
        <v>10643</v>
      </c>
      <c r="DD12" s="421"/>
      <c r="DE12" s="457">
        <v>117744469</v>
      </c>
      <c r="DG12" s="413"/>
      <c r="DH12" s="413">
        <v>20000</v>
      </c>
      <c r="DI12" s="414" t="s">
        <v>272</v>
      </c>
      <c r="DJ12" s="413">
        <v>30000</v>
      </c>
      <c r="DK12" s="413"/>
      <c r="DL12" s="416">
        <v>71914</v>
      </c>
      <c r="DM12" s="413"/>
      <c r="DN12" s="416">
        <v>2129663719</v>
      </c>
      <c r="DO12" s="413"/>
      <c r="DP12" s="437">
        <v>10456</v>
      </c>
      <c r="DQ12" s="413"/>
      <c r="DR12" s="416">
        <v>17542761</v>
      </c>
      <c r="DS12" s="413"/>
      <c r="DT12" s="413">
        <v>14500</v>
      </c>
      <c r="DV12" s="407">
        <v>353775698</v>
      </c>
      <c r="DX12" s="407">
        <v>71914</v>
      </c>
      <c r="DZ12" s="416">
        <v>1793430782</v>
      </c>
    </row>
    <row r="13" spans="1:130" s="407" customFormat="1" x14ac:dyDescent="0.25">
      <c r="A13" s="413"/>
      <c r="B13" s="413">
        <v>30000</v>
      </c>
      <c r="C13" s="414" t="s">
        <v>272</v>
      </c>
      <c r="D13" s="413">
        <v>40000</v>
      </c>
      <c r="E13" s="413"/>
      <c r="F13" s="416">
        <v>54916</v>
      </c>
      <c r="G13" s="416"/>
      <c r="H13" s="416">
        <v>1840870501</v>
      </c>
      <c r="I13" s="416"/>
      <c r="J13" s="416">
        <v>7506</v>
      </c>
      <c r="K13" s="421"/>
      <c r="L13" s="421">
        <v>26633704</v>
      </c>
      <c r="M13" s="421"/>
      <c r="N13" s="421">
        <v>12608</v>
      </c>
      <c r="O13" s="421"/>
      <c r="P13" s="421">
        <v>9252857</v>
      </c>
      <c r="Q13" s="421"/>
      <c r="R13" s="413"/>
      <c r="S13" s="413">
        <v>30000</v>
      </c>
      <c r="T13" s="414" t="s">
        <v>272</v>
      </c>
      <c r="U13" s="413">
        <v>40000</v>
      </c>
      <c r="V13" s="413"/>
      <c r="W13" s="413"/>
      <c r="X13" s="413">
        <v>4618</v>
      </c>
      <c r="Y13" s="413"/>
      <c r="Z13" s="413">
        <v>71032546</v>
      </c>
      <c r="AA13" s="413"/>
      <c r="AB13" s="413"/>
      <c r="AC13" s="413">
        <v>1932</v>
      </c>
      <c r="AE13" s="413">
        <v>11580504</v>
      </c>
      <c r="AH13" s="407">
        <v>4234</v>
      </c>
      <c r="AJ13" s="407">
        <v>25372343</v>
      </c>
      <c r="AM13" s="407">
        <v>1966</v>
      </c>
      <c r="AO13" s="421">
        <v>4595844</v>
      </c>
      <c r="AQ13" s="413"/>
      <c r="AR13" s="413">
        <v>30000</v>
      </c>
      <c r="AS13" s="414" t="s">
        <v>272</v>
      </c>
      <c r="AT13" s="413">
        <v>40000</v>
      </c>
      <c r="AU13" s="413"/>
      <c r="AV13" s="413"/>
      <c r="AW13" s="429">
        <v>2202</v>
      </c>
      <c r="AX13" s="413"/>
      <c r="AY13" s="429">
        <v>22899160</v>
      </c>
      <c r="AZ13" s="429"/>
      <c r="BA13" s="413"/>
      <c r="BB13" s="429">
        <v>1516</v>
      </c>
      <c r="BD13" s="406">
        <v>12604242</v>
      </c>
      <c r="BE13" s="406"/>
      <c r="BG13" s="406">
        <v>896</v>
      </c>
      <c r="BI13" s="406">
        <v>12883560</v>
      </c>
      <c r="BJ13" s="406"/>
      <c r="BL13" s="406">
        <v>641</v>
      </c>
      <c r="BN13" s="406">
        <v>4506484</v>
      </c>
      <c r="BP13" s="413"/>
      <c r="BQ13" s="413">
        <v>30000</v>
      </c>
      <c r="BR13" s="414" t="s">
        <v>272</v>
      </c>
      <c r="BS13" s="413">
        <v>40000</v>
      </c>
      <c r="BT13" s="413"/>
      <c r="BU13" s="413">
        <v>277</v>
      </c>
      <c r="BV13" s="413"/>
      <c r="BW13" s="413">
        <v>2724073</v>
      </c>
      <c r="BX13" s="413"/>
      <c r="BY13" s="413">
        <v>2642</v>
      </c>
      <c r="CA13" s="407">
        <v>14127690</v>
      </c>
      <c r="CC13" s="407">
        <v>8186</v>
      </c>
      <c r="CE13" s="407">
        <v>199337790</v>
      </c>
      <c r="CG13" s="421">
        <v>4144</v>
      </c>
      <c r="CH13" s="421"/>
      <c r="CI13" s="421">
        <v>61257299</v>
      </c>
      <c r="CK13" s="416"/>
      <c r="CL13" s="416">
        <v>30000</v>
      </c>
      <c r="CM13" s="455" t="s">
        <v>272</v>
      </c>
      <c r="CN13" s="416">
        <v>40000</v>
      </c>
      <c r="CO13" s="416"/>
      <c r="CP13" s="416"/>
      <c r="CQ13" s="416">
        <v>6357</v>
      </c>
      <c r="CR13" s="416"/>
      <c r="CS13" s="416">
        <v>5824991</v>
      </c>
      <c r="CT13" s="413"/>
      <c r="CU13" s="413">
        <v>8275</v>
      </c>
      <c r="CW13" s="407">
        <v>122034116</v>
      </c>
      <c r="CY13" s="407">
        <v>2289</v>
      </c>
      <c r="DA13" s="407">
        <v>6747871</v>
      </c>
      <c r="DC13" s="457">
        <v>8625</v>
      </c>
      <c r="DD13" s="421"/>
      <c r="DE13" s="457">
        <v>137140662</v>
      </c>
      <c r="DG13" s="413"/>
      <c r="DH13" s="413">
        <v>30000</v>
      </c>
      <c r="DI13" s="414" t="s">
        <v>272</v>
      </c>
      <c r="DJ13" s="413">
        <v>40000</v>
      </c>
      <c r="DK13" s="413"/>
      <c r="DL13" s="416">
        <v>62582</v>
      </c>
      <c r="DM13" s="413"/>
      <c r="DN13" s="416">
        <v>2491577090</v>
      </c>
      <c r="DO13" s="413"/>
      <c r="DP13" s="437">
        <v>13908</v>
      </c>
      <c r="DQ13" s="413"/>
      <c r="DR13" s="416">
        <v>26131145</v>
      </c>
      <c r="DS13" s="413"/>
      <c r="DT13" s="413">
        <v>14482</v>
      </c>
      <c r="DV13" s="407">
        <v>337291085</v>
      </c>
      <c r="DX13" s="407">
        <v>62582</v>
      </c>
      <c r="DZ13" s="416">
        <v>2180417150</v>
      </c>
    </row>
    <row r="14" spans="1:130" s="407" customFormat="1" x14ac:dyDescent="0.25">
      <c r="A14" s="413"/>
      <c r="B14" s="413">
        <v>40000</v>
      </c>
      <c r="C14" s="414" t="s">
        <v>272</v>
      </c>
      <c r="D14" s="413">
        <v>50000</v>
      </c>
      <c r="E14" s="413"/>
      <c r="F14" s="416">
        <v>43820</v>
      </c>
      <c r="G14" s="416"/>
      <c r="H14" s="416">
        <v>1866674392</v>
      </c>
      <c r="I14" s="416"/>
      <c r="J14" s="416">
        <v>7004</v>
      </c>
      <c r="K14" s="421"/>
      <c r="L14" s="421">
        <v>25040698</v>
      </c>
      <c r="M14" s="421"/>
      <c r="N14" s="421">
        <v>12262</v>
      </c>
      <c r="O14" s="421"/>
      <c r="P14" s="421">
        <v>7634961</v>
      </c>
      <c r="Q14" s="421"/>
      <c r="R14" s="413"/>
      <c r="S14" s="413">
        <v>40000</v>
      </c>
      <c r="T14" s="414" t="s">
        <v>272</v>
      </c>
      <c r="U14" s="413">
        <v>50000</v>
      </c>
      <c r="V14" s="413"/>
      <c r="W14" s="413"/>
      <c r="X14" s="413">
        <v>4151</v>
      </c>
      <c r="Y14" s="413"/>
      <c r="Z14" s="413">
        <v>71245996</v>
      </c>
      <c r="AA14" s="413"/>
      <c r="AB14" s="413"/>
      <c r="AC14" s="413">
        <v>1748</v>
      </c>
      <c r="AE14" s="413">
        <v>10837479</v>
      </c>
      <c r="AH14" s="407">
        <v>4110</v>
      </c>
      <c r="AJ14" s="407">
        <v>27909685</v>
      </c>
      <c r="AM14" s="407">
        <v>1814</v>
      </c>
      <c r="AO14" s="421">
        <v>4817836</v>
      </c>
      <c r="AQ14" s="413"/>
      <c r="AR14" s="413">
        <v>40000</v>
      </c>
      <c r="AS14" s="414" t="s">
        <v>272</v>
      </c>
      <c r="AT14" s="413">
        <v>50000</v>
      </c>
      <c r="AU14" s="413"/>
      <c r="AV14" s="413"/>
      <c r="AW14" s="429">
        <v>2056</v>
      </c>
      <c r="AX14" s="413"/>
      <c r="AY14" s="429">
        <v>22032607</v>
      </c>
      <c r="AZ14" s="429"/>
      <c r="BA14" s="413"/>
      <c r="BB14" s="429">
        <v>1567</v>
      </c>
      <c r="BD14" s="406">
        <v>14072054</v>
      </c>
      <c r="BE14" s="406"/>
      <c r="BG14" s="406">
        <v>919</v>
      </c>
      <c r="BI14" s="406">
        <v>15572677</v>
      </c>
      <c r="BJ14" s="406"/>
      <c r="BL14" s="406">
        <v>682</v>
      </c>
      <c r="BN14" s="406">
        <v>5484511</v>
      </c>
      <c r="BP14" s="413"/>
      <c r="BQ14" s="413">
        <v>40000</v>
      </c>
      <c r="BR14" s="414" t="s">
        <v>272</v>
      </c>
      <c r="BS14" s="413">
        <v>50000</v>
      </c>
      <c r="BT14" s="413"/>
      <c r="BU14" s="413">
        <v>216</v>
      </c>
      <c r="BV14" s="413"/>
      <c r="BW14" s="413">
        <v>2255888</v>
      </c>
      <c r="BX14" s="413"/>
      <c r="BY14" s="413">
        <v>2041</v>
      </c>
      <c r="CA14" s="407">
        <v>11206360</v>
      </c>
      <c r="CC14" s="407">
        <v>6921</v>
      </c>
      <c r="CE14" s="407">
        <v>167006075</v>
      </c>
      <c r="CG14" s="421">
        <v>3282</v>
      </c>
      <c r="CH14" s="421"/>
      <c r="CI14" s="421">
        <v>55382805</v>
      </c>
      <c r="CK14" s="416"/>
      <c r="CL14" s="416">
        <v>40000</v>
      </c>
      <c r="CM14" s="455" t="s">
        <v>272</v>
      </c>
      <c r="CN14" s="416">
        <v>50000</v>
      </c>
      <c r="CO14" s="416"/>
      <c r="CP14" s="416"/>
      <c r="CQ14" s="416">
        <v>8125</v>
      </c>
      <c r="CR14" s="416"/>
      <c r="CS14" s="416">
        <v>8218333</v>
      </c>
      <c r="CT14" s="413"/>
      <c r="CU14" s="413">
        <v>6284</v>
      </c>
      <c r="CW14" s="407">
        <v>113707377</v>
      </c>
      <c r="CY14" s="407">
        <v>2049</v>
      </c>
      <c r="DA14" s="407">
        <v>7436099</v>
      </c>
      <c r="DC14" s="457">
        <v>6445</v>
      </c>
      <c r="DD14" s="421"/>
      <c r="DE14" s="457">
        <v>137270472</v>
      </c>
      <c r="DG14" s="413"/>
      <c r="DH14" s="413">
        <v>40000</v>
      </c>
      <c r="DI14" s="414" t="s">
        <v>272</v>
      </c>
      <c r="DJ14" s="413">
        <v>50000</v>
      </c>
      <c r="DK14" s="413"/>
      <c r="DL14" s="416">
        <v>49474</v>
      </c>
      <c r="DM14" s="413"/>
      <c r="DN14" s="416">
        <v>2473253072</v>
      </c>
      <c r="DO14" s="413"/>
      <c r="DP14" s="437">
        <v>15220</v>
      </c>
      <c r="DQ14" s="413"/>
      <c r="DR14" s="416">
        <v>34000383</v>
      </c>
      <c r="DS14" s="413"/>
      <c r="DT14" s="413">
        <v>12813</v>
      </c>
      <c r="DV14" s="407">
        <v>293312991</v>
      </c>
      <c r="DX14" s="407">
        <v>49474</v>
      </c>
      <c r="DZ14" s="416">
        <v>2213940464</v>
      </c>
    </row>
    <row r="15" spans="1:130" s="407" customFormat="1" x14ac:dyDescent="0.25">
      <c r="A15" s="413"/>
      <c r="B15" s="413">
        <v>50000</v>
      </c>
      <c r="C15" s="414" t="s">
        <v>272</v>
      </c>
      <c r="D15" s="413">
        <v>75000</v>
      </c>
      <c r="E15" s="413"/>
      <c r="F15" s="416">
        <v>67514</v>
      </c>
      <c r="G15" s="416"/>
      <c r="H15" s="416">
        <v>3871828588</v>
      </c>
      <c r="I15" s="416"/>
      <c r="J15" s="416">
        <v>14433</v>
      </c>
      <c r="K15" s="421"/>
      <c r="L15" s="421">
        <v>55860072</v>
      </c>
      <c r="M15" s="421"/>
      <c r="N15" s="421">
        <v>24727</v>
      </c>
      <c r="O15" s="421"/>
      <c r="P15" s="421">
        <v>16821721</v>
      </c>
      <c r="Q15" s="421"/>
      <c r="R15" s="413"/>
      <c r="S15" s="413">
        <v>50000</v>
      </c>
      <c r="T15" s="414" t="s">
        <v>272</v>
      </c>
      <c r="U15" s="413">
        <v>75000</v>
      </c>
      <c r="V15" s="413"/>
      <c r="W15" s="413"/>
      <c r="X15" s="413">
        <v>7755</v>
      </c>
      <c r="Y15" s="413"/>
      <c r="Z15" s="413">
        <v>151364511</v>
      </c>
      <c r="AA15" s="413"/>
      <c r="AB15" s="413"/>
      <c r="AC15" s="413">
        <v>3434</v>
      </c>
      <c r="AE15" s="413">
        <v>20249779</v>
      </c>
      <c r="AH15" s="407">
        <v>8375</v>
      </c>
      <c r="AJ15" s="407">
        <v>65606685</v>
      </c>
      <c r="AM15" s="407">
        <v>3574</v>
      </c>
      <c r="AO15" s="421">
        <v>9011076</v>
      </c>
      <c r="AQ15" s="413"/>
      <c r="AR15" s="413">
        <v>50000</v>
      </c>
      <c r="AS15" s="414" t="s">
        <v>272</v>
      </c>
      <c r="AT15" s="413">
        <v>75000</v>
      </c>
      <c r="AU15" s="413"/>
      <c r="AV15" s="413"/>
      <c r="AW15" s="429">
        <v>4344</v>
      </c>
      <c r="AX15" s="413"/>
      <c r="AY15" s="429">
        <v>49302789</v>
      </c>
      <c r="AZ15" s="429"/>
      <c r="BA15" s="413"/>
      <c r="BB15" s="429">
        <v>3818</v>
      </c>
      <c r="BD15" s="406">
        <v>34697801</v>
      </c>
      <c r="BE15" s="406"/>
      <c r="BG15" s="406">
        <v>2049</v>
      </c>
      <c r="BI15" s="406">
        <v>42302375</v>
      </c>
      <c r="BJ15" s="406"/>
      <c r="BL15" s="406">
        <v>1447</v>
      </c>
      <c r="BN15" s="406">
        <v>11067380</v>
      </c>
      <c r="BP15" s="413"/>
      <c r="BQ15" s="413">
        <v>50000</v>
      </c>
      <c r="BR15" s="414" t="s">
        <v>272</v>
      </c>
      <c r="BS15" s="413">
        <v>75000</v>
      </c>
      <c r="BT15" s="413"/>
      <c r="BU15" s="413">
        <v>446</v>
      </c>
      <c r="BV15" s="413"/>
      <c r="BW15" s="413">
        <v>5636362</v>
      </c>
      <c r="BX15" s="413"/>
      <c r="BY15" s="413">
        <v>3853</v>
      </c>
      <c r="CA15" s="407">
        <v>19972163</v>
      </c>
      <c r="CC15" s="407">
        <v>12013</v>
      </c>
      <c r="CE15" s="407">
        <v>305521114</v>
      </c>
      <c r="CG15" s="421">
        <v>5776</v>
      </c>
      <c r="CH15" s="421"/>
      <c r="CI15" s="421">
        <v>108818212</v>
      </c>
      <c r="CK15" s="416"/>
      <c r="CL15" s="416">
        <v>50000</v>
      </c>
      <c r="CM15" s="455" t="s">
        <v>272</v>
      </c>
      <c r="CN15" s="416">
        <v>75000</v>
      </c>
      <c r="CO15" s="416"/>
      <c r="CP15" s="416"/>
      <c r="CQ15" s="416">
        <v>20710</v>
      </c>
      <c r="CR15" s="416"/>
      <c r="CS15" s="416">
        <v>23742455</v>
      </c>
      <c r="CT15" s="413"/>
      <c r="CU15" s="413">
        <v>9359</v>
      </c>
      <c r="CW15" s="407">
        <v>196474067</v>
      </c>
      <c r="CY15" s="407">
        <v>4209</v>
      </c>
      <c r="DA15" s="407">
        <v>15632583</v>
      </c>
      <c r="DC15" s="457">
        <v>10054</v>
      </c>
      <c r="DD15" s="421"/>
      <c r="DE15" s="457">
        <v>328446586</v>
      </c>
      <c r="DG15" s="413"/>
      <c r="DH15" s="413">
        <v>50000</v>
      </c>
      <c r="DI15" s="414" t="s">
        <v>272</v>
      </c>
      <c r="DJ15" s="413">
        <v>75000</v>
      </c>
      <c r="DK15" s="413"/>
      <c r="DL15" s="416">
        <v>76488</v>
      </c>
      <c r="DM15" s="413"/>
      <c r="DN15" s="416">
        <v>5120793154</v>
      </c>
      <c r="DO15" s="413"/>
      <c r="DP15" s="437">
        <v>30127</v>
      </c>
      <c r="DQ15" s="413"/>
      <c r="DR15" s="416">
        <v>89771840</v>
      </c>
      <c r="DS15" s="413"/>
      <c r="DT15" s="413">
        <v>22254</v>
      </c>
      <c r="DV15" s="407">
        <v>528879424</v>
      </c>
      <c r="DX15" s="407">
        <v>76488</v>
      </c>
      <c r="DZ15" s="416">
        <v>4681685570</v>
      </c>
    </row>
    <row r="16" spans="1:130" s="407" customFormat="1" x14ac:dyDescent="0.25">
      <c r="A16" s="413"/>
      <c r="B16" s="413">
        <v>75000</v>
      </c>
      <c r="C16" s="414" t="s">
        <v>272</v>
      </c>
      <c r="D16" s="413">
        <v>100000</v>
      </c>
      <c r="E16" s="413"/>
      <c r="F16" s="416">
        <v>42396</v>
      </c>
      <c r="G16" s="416"/>
      <c r="H16" s="416">
        <v>3393492643</v>
      </c>
      <c r="I16" s="416"/>
      <c r="J16" s="416">
        <v>10949</v>
      </c>
      <c r="K16" s="421"/>
      <c r="L16" s="421">
        <v>43647841</v>
      </c>
      <c r="M16" s="421"/>
      <c r="N16" s="421">
        <v>19448</v>
      </c>
      <c r="O16" s="421"/>
      <c r="P16" s="421">
        <v>12669354</v>
      </c>
      <c r="Q16" s="421"/>
      <c r="R16" s="413"/>
      <c r="S16" s="413">
        <v>75000</v>
      </c>
      <c r="T16" s="414" t="s">
        <v>272</v>
      </c>
      <c r="U16" s="413">
        <v>100000</v>
      </c>
      <c r="V16" s="413"/>
      <c r="W16" s="413"/>
      <c r="X16" s="413">
        <v>5499</v>
      </c>
      <c r="Y16" s="413"/>
      <c r="Z16" s="413">
        <v>117903652</v>
      </c>
      <c r="AA16" s="413"/>
      <c r="AB16" s="413"/>
      <c r="AC16" s="413">
        <v>2487</v>
      </c>
      <c r="AE16" s="413">
        <v>13810646</v>
      </c>
      <c r="AH16" s="407">
        <v>6472</v>
      </c>
      <c r="AJ16" s="407">
        <v>61509410</v>
      </c>
      <c r="AM16" s="407">
        <v>2781</v>
      </c>
      <c r="AO16" s="421">
        <v>7262663</v>
      </c>
      <c r="AQ16" s="413"/>
      <c r="AR16" s="413">
        <v>75000</v>
      </c>
      <c r="AS16" s="414" t="s">
        <v>272</v>
      </c>
      <c r="AT16" s="413">
        <v>100000</v>
      </c>
      <c r="AU16" s="413"/>
      <c r="AV16" s="413"/>
      <c r="AW16" s="429">
        <v>3422</v>
      </c>
      <c r="AX16" s="413"/>
      <c r="AY16" s="429">
        <v>39054092</v>
      </c>
      <c r="AZ16" s="429"/>
      <c r="BA16" s="413"/>
      <c r="BB16" s="429">
        <v>3256</v>
      </c>
      <c r="BD16" s="406">
        <v>29575273</v>
      </c>
      <c r="BE16" s="406"/>
      <c r="BG16" s="406">
        <v>1761</v>
      </c>
      <c r="BI16" s="406">
        <v>47855522</v>
      </c>
      <c r="BJ16" s="406"/>
      <c r="BL16" s="406">
        <v>1216</v>
      </c>
      <c r="BN16" s="406">
        <v>11000494</v>
      </c>
      <c r="BP16" s="413"/>
      <c r="BQ16" s="413">
        <v>75000</v>
      </c>
      <c r="BR16" s="414" t="s">
        <v>272</v>
      </c>
      <c r="BS16" s="413">
        <v>100000</v>
      </c>
      <c r="BT16" s="413"/>
      <c r="BU16" s="413">
        <v>368</v>
      </c>
      <c r="BV16" s="413"/>
      <c r="BW16" s="413">
        <v>5904941</v>
      </c>
      <c r="BX16" s="413"/>
      <c r="BY16" s="413">
        <v>2668</v>
      </c>
      <c r="CA16" s="407">
        <v>12870369</v>
      </c>
      <c r="CC16" s="407">
        <v>8186</v>
      </c>
      <c r="CE16" s="407">
        <v>205657023</v>
      </c>
      <c r="CG16" s="421">
        <v>3611</v>
      </c>
      <c r="CH16" s="421"/>
      <c r="CI16" s="421">
        <v>74827862</v>
      </c>
      <c r="CK16" s="416"/>
      <c r="CL16" s="416">
        <v>75000</v>
      </c>
      <c r="CM16" s="455" t="s">
        <v>272</v>
      </c>
      <c r="CN16" s="416">
        <v>100000</v>
      </c>
      <c r="CO16" s="416"/>
      <c r="CP16" s="416"/>
      <c r="CQ16" s="416">
        <v>19884</v>
      </c>
      <c r="CR16" s="416"/>
      <c r="CS16" s="416">
        <v>26222475</v>
      </c>
      <c r="CT16" s="413"/>
      <c r="CU16" s="413">
        <v>4889</v>
      </c>
      <c r="CW16" s="407">
        <v>110224730</v>
      </c>
      <c r="CY16" s="407">
        <v>3269</v>
      </c>
      <c r="DA16" s="407">
        <v>13026406</v>
      </c>
      <c r="DC16" s="457">
        <v>6200</v>
      </c>
      <c r="DD16" s="421"/>
      <c r="DE16" s="457">
        <v>325120277</v>
      </c>
      <c r="DG16" s="413"/>
      <c r="DH16" s="413">
        <v>75000</v>
      </c>
      <c r="DI16" s="414" t="s">
        <v>272</v>
      </c>
      <c r="DJ16" s="413">
        <v>100000</v>
      </c>
      <c r="DK16" s="413"/>
      <c r="DL16" s="416">
        <v>47833</v>
      </c>
      <c r="DM16" s="413"/>
      <c r="DN16" s="416">
        <v>4390191127</v>
      </c>
      <c r="DO16" s="413"/>
      <c r="DP16" s="437">
        <v>19337</v>
      </c>
      <c r="DQ16" s="413"/>
      <c r="DR16" s="416">
        <v>93642135</v>
      </c>
      <c r="DS16" s="413"/>
      <c r="DT16" s="413">
        <v>16040</v>
      </c>
      <c r="DV16" s="407">
        <v>341478807</v>
      </c>
      <c r="DX16" s="407">
        <v>47833</v>
      </c>
      <c r="DZ16" s="416">
        <v>4142354455</v>
      </c>
    </row>
    <row r="17" spans="1:130" s="407" customFormat="1" x14ac:dyDescent="0.25">
      <c r="A17" s="413"/>
      <c r="B17" s="413">
        <v>100000</v>
      </c>
      <c r="C17" s="414" t="s">
        <v>272</v>
      </c>
      <c r="D17" s="413">
        <v>150000</v>
      </c>
      <c r="E17" s="413"/>
      <c r="F17" s="416">
        <v>42556</v>
      </c>
      <c r="G17" s="416"/>
      <c r="H17" s="416">
        <v>4655245063</v>
      </c>
      <c r="I17" s="416"/>
      <c r="J17" s="416">
        <v>14713</v>
      </c>
      <c r="K17" s="421"/>
      <c r="L17" s="421">
        <v>60698713</v>
      </c>
      <c r="M17" s="421"/>
      <c r="N17" s="421">
        <v>24135</v>
      </c>
      <c r="O17" s="421"/>
      <c r="P17" s="421">
        <v>16479171</v>
      </c>
      <c r="Q17" s="421"/>
      <c r="R17" s="413"/>
      <c r="S17" s="413">
        <v>100000</v>
      </c>
      <c r="T17" s="414" t="s">
        <v>272</v>
      </c>
      <c r="U17" s="413">
        <v>150000</v>
      </c>
      <c r="V17" s="413"/>
      <c r="W17" s="413"/>
      <c r="X17" s="413">
        <v>6201</v>
      </c>
      <c r="Y17" s="413"/>
      <c r="Z17" s="413">
        <v>168394431</v>
      </c>
      <c r="AA17" s="413"/>
      <c r="AB17" s="413"/>
      <c r="AC17" s="413">
        <v>2719</v>
      </c>
      <c r="AE17" s="413">
        <v>14425706</v>
      </c>
      <c r="AH17" s="407">
        <v>9009</v>
      </c>
      <c r="AJ17" s="407">
        <v>114446770</v>
      </c>
      <c r="AM17" s="407">
        <v>3603</v>
      </c>
      <c r="AO17" s="421">
        <v>9803000</v>
      </c>
      <c r="AQ17" s="413"/>
      <c r="AR17" s="413">
        <v>100000</v>
      </c>
      <c r="AS17" s="414" t="s">
        <v>272</v>
      </c>
      <c r="AT17" s="413">
        <v>150000</v>
      </c>
      <c r="AU17" s="413"/>
      <c r="AV17" s="413"/>
      <c r="AW17" s="429">
        <v>4605</v>
      </c>
      <c r="AX17" s="413"/>
      <c r="AY17" s="429">
        <v>55576889</v>
      </c>
      <c r="AZ17" s="429"/>
      <c r="BA17" s="413"/>
      <c r="BB17" s="429">
        <v>4200</v>
      </c>
      <c r="BD17" s="406">
        <v>32689654</v>
      </c>
      <c r="BE17" s="406"/>
      <c r="BG17" s="406">
        <v>2576</v>
      </c>
      <c r="BI17" s="406">
        <v>97263049</v>
      </c>
      <c r="BJ17" s="406"/>
      <c r="BL17" s="406">
        <v>1838</v>
      </c>
      <c r="BN17" s="406">
        <v>17799207</v>
      </c>
      <c r="BP17" s="413"/>
      <c r="BQ17" s="413">
        <v>100000</v>
      </c>
      <c r="BR17" s="414" t="s">
        <v>272</v>
      </c>
      <c r="BS17" s="413">
        <v>150000</v>
      </c>
      <c r="BT17" s="413"/>
      <c r="BU17" s="413">
        <v>447</v>
      </c>
      <c r="BV17" s="413"/>
      <c r="BW17" s="413">
        <v>8704877</v>
      </c>
      <c r="BX17" s="413"/>
      <c r="BY17" s="413">
        <v>2117</v>
      </c>
      <c r="CA17" s="407">
        <v>9811487</v>
      </c>
      <c r="CC17" s="407">
        <v>8655</v>
      </c>
      <c r="CE17" s="407">
        <v>228757968</v>
      </c>
      <c r="CG17" s="421">
        <v>3760</v>
      </c>
      <c r="CH17" s="421"/>
      <c r="CI17" s="421">
        <v>88600093</v>
      </c>
      <c r="CK17" s="416"/>
      <c r="CL17" s="416">
        <v>100000</v>
      </c>
      <c r="CM17" s="455" t="s">
        <v>272</v>
      </c>
      <c r="CN17" s="416">
        <v>150000</v>
      </c>
      <c r="CO17" s="416"/>
      <c r="CP17" s="416"/>
      <c r="CQ17" s="416">
        <v>25803</v>
      </c>
      <c r="CR17" s="416"/>
      <c r="CS17" s="416">
        <v>39709499</v>
      </c>
      <c r="CT17" s="413"/>
      <c r="CU17" s="413">
        <v>4267</v>
      </c>
      <c r="CW17" s="407">
        <v>105837054</v>
      </c>
      <c r="CY17" s="407">
        <v>4169</v>
      </c>
      <c r="DA17" s="407">
        <v>15083092</v>
      </c>
      <c r="DC17" s="457">
        <v>6633</v>
      </c>
      <c r="DD17" s="421"/>
      <c r="DE17" s="457">
        <v>526609416</v>
      </c>
      <c r="DG17" s="413"/>
      <c r="DH17" s="413">
        <v>100000</v>
      </c>
      <c r="DI17" s="414" t="s">
        <v>272</v>
      </c>
      <c r="DJ17" s="413">
        <v>150000</v>
      </c>
      <c r="DK17" s="413"/>
      <c r="DL17" s="416">
        <v>48601</v>
      </c>
      <c r="DM17" s="413"/>
      <c r="DN17" s="416">
        <v>6068736640</v>
      </c>
      <c r="DO17" s="413"/>
      <c r="DP17" s="437">
        <v>24477</v>
      </c>
      <c r="DQ17" s="413"/>
      <c r="DR17" s="416">
        <v>175426016</v>
      </c>
      <c r="DS17" s="413"/>
      <c r="DT17" s="413">
        <v>19495</v>
      </c>
      <c r="DV17" s="407">
        <v>368446603</v>
      </c>
      <c r="DX17" s="407">
        <v>48601</v>
      </c>
      <c r="DZ17" s="416">
        <v>5875716053</v>
      </c>
    </row>
    <row r="18" spans="1:130" s="407" customFormat="1" x14ac:dyDescent="0.25">
      <c r="A18" s="413"/>
      <c r="B18" s="413">
        <v>150000</v>
      </c>
      <c r="C18" s="414" t="s">
        <v>272</v>
      </c>
      <c r="D18" s="413">
        <v>200000</v>
      </c>
      <c r="E18" s="413"/>
      <c r="F18" s="416">
        <v>15051</v>
      </c>
      <c r="G18" s="416"/>
      <c r="H18" s="416">
        <v>2236796213</v>
      </c>
      <c r="I18" s="416"/>
      <c r="J18" s="416">
        <v>7274</v>
      </c>
      <c r="K18" s="421"/>
      <c r="L18" s="421">
        <v>41276513</v>
      </c>
      <c r="M18" s="421"/>
      <c r="N18" s="421">
        <v>10516</v>
      </c>
      <c r="O18" s="421"/>
      <c r="P18" s="421">
        <v>9855216</v>
      </c>
      <c r="Q18" s="421"/>
      <c r="R18" s="413"/>
      <c r="S18" s="413">
        <v>150000</v>
      </c>
      <c r="T18" s="414" t="s">
        <v>272</v>
      </c>
      <c r="U18" s="413">
        <v>200000</v>
      </c>
      <c r="V18" s="413"/>
      <c r="W18" s="413"/>
      <c r="X18" s="413">
        <v>2479</v>
      </c>
      <c r="Y18" s="413"/>
      <c r="Z18" s="413">
        <v>107864610</v>
      </c>
      <c r="AA18" s="413"/>
      <c r="AB18" s="413"/>
      <c r="AC18" s="413">
        <v>979</v>
      </c>
      <c r="AE18" s="413">
        <v>6607620</v>
      </c>
      <c r="AH18" s="407">
        <v>4762</v>
      </c>
      <c r="AJ18" s="407">
        <v>93163610</v>
      </c>
      <c r="AM18" s="407">
        <v>1846</v>
      </c>
      <c r="AO18" s="421">
        <v>5084692</v>
      </c>
      <c r="AQ18" s="413"/>
      <c r="AR18" s="413">
        <v>150000</v>
      </c>
      <c r="AS18" s="414" t="s">
        <v>272</v>
      </c>
      <c r="AT18" s="413">
        <v>200000</v>
      </c>
      <c r="AU18" s="413"/>
      <c r="AV18" s="413"/>
      <c r="AW18" s="429">
        <v>2505</v>
      </c>
      <c r="AX18" s="413"/>
      <c r="AY18" s="429">
        <v>36713769</v>
      </c>
      <c r="AZ18" s="429"/>
      <c r="BA18" s="413"/>
      <c r="BB18" s="429">
        <v>1387</v>
      </c>
      <c r="BD18" s="406">
        <v>13515727</v>
      </c>
      <c r="BE18" s="406"/>
      <c r="BG18" s="406">
        <v>1529</v>
      </c>
      <c r="BI18" s="406">
        <v>82816306</v>
      </c>
      <c r="BJ18" s="406"/>
      <c r="BL18" s="406">
        <v>1121</v>
      </c>
      <c r="BN18" s="406">
        <v>13802145</v>
      </c>
      <c r="BQ18" s="407">
        <v>150000</v>
      </c>
      <c r="BR18" s="410" t="s">
        <v>272</v>
      </c>
      <c r="BS18" s="407">
        <v>200000</v>
      </c>
      <c r="BU18" s="413">
        <v>231</v>
      </c>
      <c r="BW18" s="407">
        <v>5321466</v>
      </c>
      <c r="BY18" s="407">
        <v>461</v>
      </c>
      <c r="CA18" s="407">
        <v>2191151</v>
      </c>
      <c r="CC18" s="407">
        <v>3263</v>
      </c>
      <c r="CE18" s="407">
        <v>95222884</v>
      </c>
      <c r="CG18" s="421">
        <v>1567</v>
      </c>
      <c r="CH18" s="421"/>
      <c r="CI18" s="421">
        <v>42871662</v>
      </c>
      <c r="CK18" s="421"/>
      <c r="CL18" s="421">
        <v>150000</v>
      </c>
      <c r="CM18" s="458" t="s">
        <v>272</v>
      </c>
      <c r="CN18" s="421">
        <v>200000</v>
      </c>
      <c r="CO18" s="421"/>
      <c r="CP18" s="421"/>
      <c r="CQ18" s="416">
        <v>10238</v>
      </c>
      <c r="CR18" s="421"/>
      <c r="CS18" s="421">
        <v>18892141</v>
      </c>
      <c r="CU18" s="407">
        <v>1583</v>
      </c>
      <c r="CW18" s="407">
        <v>45085229</v>
      </c>
      <c r="CY18" s="407">
        <v>1865</v>
      </c>
      <c r="DA18" s="407">
        <v>8221540</v>
      </c>
      <c r="DC18" s="407">
        <v>3176</v>
      </c>
      <c r="DD18" s="421"/>
      <c r="DE18" s="407">
        <v>403469073</v>
      </c>
      <c r="DG18" s="413"/>
      <c r="DH18" s="413">
        <v>150000</v>
      </c>
      <c r="DI18" s="414" t="s">
        <v>272</v>
      </c>
      <c r="DJ18" s="413">
        <v>200000</v>
      </c>
      <c r="DK18" s="413"/>
      <c r="DL18" s="416">
        <v>18142</v>
      </c>
      <c r="DM18" s="413"/>
      <c r="DN18" s="416">
        <v>3169206509</v>
      </c>
      <c r="DO18" s="413"/>
      <c r="DP18" s="437">
        <v>9206</v>
      </c>
      <c r="DQ18" s="413"/>
      <c r="DR18" s="416">
        <v>89483244</v>
      </c>
      <c r="DS18" s="413"/>
      <c r="DT18" s="413">
        <v>8196</v>
      </c>
      <c r="DV18" s="407">
        <v>157077593</v>
      </c>
      <c r="DX18" s="407">
        <v>18142</v>
      </c>
      <c r="DZ18" s="416">
        <v>3101612160</v>
      </c>
    </row>
    <row r="19" spans="1:130" s="407" customFormat="1" ht="12" x14ac:dyDescent="0.2">
      <c r="A19" s="413"/>
      <c r="B19" s="413">
        <v>200000</v>
      </c>
      <c r="C19" s="414" t="s">
        <v>272</v>
      </c>
      <c r="D19" s="413">
        <v>300000</v>
      </c>
      <c r="E19" s="413"/>
      <c r="F19" s="416">
        <v>7552</v>
      </c>
      <c r="G19" s="416"/>
      <c r="H19" s="416">
        <v>1424122966</v>
      </c>
      <c r="I19" s="416"/>
      <c r="J19" s="416">
        <v>4880</v>
      </c>
      <c r="K19" s="421"/>
      <c r="L19" s="421">
        <v>49109004</v>
      </c>
      <c r="M19" s="421"/>
      <c r="N19" s="421">
        <v>6337</v>
      </c>
      <c r="O19" s="421"/>
      <c r="P19" s="421">
        <v>9967543</v>
      </c>
      <c r="Q19" s="421"/>
      <c r="R19" s="413"/>
      <c r="S19" s="413">
        <v>200000</v>
      </c>
      <c r="T19" s="414" t="s">
        <v>272</v>
      </c>
      <c r="U19" s="413">
        <v>300000</v>
      </c>
      <c r="V19" s="413"/>
      <c r="W19" s="416"/>
      <c r="X19" s="413">
        <v>1610</v>
      </c>
      <c r="Y19" s="416">
        <v>1480616236</v>
      </c>
      <c r="Z19" s="416">
        <v>113729806</v>
      </c>
      <c r="AA19" s="416">
        <v>6367</v>
      </c>
      <c r="AB19" s="421"/>
      <c r="AC19" s="421">
        <v>550</v>
      </c>
      <c r="AD19" s="421"/>
      <c r="AE19" s="413">
        <v>3761000</v>
      </c>
      <c r="AF19" s="421"/>
      <c r="AG19" s="421">
        <v>73331914</v>
      </c>
      <c r="AH19" s="407">
        <v>3541</v>
      </c>
      <c r="AJ19" s="407">
        <v>142352730</v>
      </c>
      <c r="AM19" s="407">
        <v>1427</v>
      </c>
      <c r="AO19" s="407">
        <v>4135584</v>
      </c>
      <c r="AQ19" s="413"/>
      <c r="AR19" s="413">
        <v>200000</v>
      </c>
      <c r="AS19" s="414" t="s">
        <v>272</v>
      </c>
      <c r="AT19" s="413">
        <v>300000</v>
      </c>
      <c r="AU19" s="413"/>
      <c r="AV19" s="416"/>
      <c r="AW19" s="429">
        <v>1864</v>
      </c>
      <c r="AX19" s="416"/>
      <c r="AY19" s="416">
        <v>38526546</v>
      </c>
      <c r="AZ19" s="416"/>
      <c r="BA19" s="421"/>
      <c r="BB19" s="421">
        <v>1116</v>
      </c>
      <c r="BC19" s="421"/>
      <c r="BD19" s="421">
        <v>14055733</v>
      </c>
      <c r="BE19" s="421"/>
      <c r="BF19" s="421"/>
      <c r="BG19" s="407">
        <v>1605</v>
      </c>
      <c r="BI19" s="407">
        <v>136157516</v>
      </c>
      <c r="BL19" s="407">
        <v>1211</v>
      </c>
      <c r="BN19" s="407">
        <v>20244804</v>
      </c>
      <c r="BP19" s="413"/>
      <c r="BQ19" s="413">
        <v>200000</v>
      </c>
      <c r="BR19" s="414" t="s">
        <v>272</v>
      </c>
      <c r="BS19" s="413">
        <v>300000</v>
      </c>
      <c r="BT19" s="413"/>
      <c r="BU19" s="413">
        <v>249</v>
      </c>
      <c r="BV19" s="416"/>
      <c r="BW19" s="416">
        <v>10323209</v>
      </c>
      <c r="BX19" s="421"/>
      <c r="BY19" s="421">
        <v>151</v>
      </c>
      <c r="BZ19" s="421"/>
      <c r="CA19" s="421">
        <v>816963</v>
      </c>
      <c r="CB19" s="421"/>
      <c r="CC19" s="407">
        <v>1877</v>
      </c>
      <c r="CE19" s="407">
        <v>75235249</v>
      </c>
      <c r="CG19" s="407">
        <v>1164</v>
      </c>
      <c r="CI19" s="407">
        <v>43246769</v>
      </c>
      <c r="CK19" s="413"/>
      <c r="CL19" s="413">
        <v>200000</v>
      </c>
      <c r="CM19" s="414" t="s">
        <v>272</v>
      </c>
      <c r="CN19" s="413">
        <v>300000</v>
      </c>
      <c r="CO19" s="413"/>
      <c r="CP19" s="416"/>
      <c r="CQ19" s="416">
        <v>3949</v>
      </c>
      <c r="CR19" s="416"/>
      <c r="CS19" s="416">
        <v>9384154</v>
      </c>
      <c r="CT19" s="421"/>
      <c r="CU19" s="421">
        <v>1212</v>
      </c>
      <c r="CV19" s="421"/>
      <c r="CW19" s="421">
        <v>40828914</v>
      </c>
      <c r="CX19" s="421"/>
      <c r="CY19" s="407">
        <v>1188</v>
      </c>
      <c r="DA19" s="407">
        <v>8620875</v>
      </c>
      <c r="DC19" s="407">
        <v>2739</v>
      </c>
      <c r="DE19" s="407">
        <v>534575069</v>
      </c>
      <c r="DG19" s="413"/>
      <c r="DH19" s="413">
        <v>200000</v>
      </c>
      <c r="DI19" s="414" t="s">
        <v>272</v>
      </c>
      <c r="DJ19" s="413">
        <v>300000</v>
      </c>
      <c r="DK19" s="413"/>
      <c r="DL19" s="416">
        <v>10454</v>
      </c>
      <c r="DM19" s="416"/>
      <c r="DN19" s="416">
        <v>2560798259</v>
      </c>
      <c r="DO19" s="416"/>
      <c r="DP19" s="407">
        <v>4756</v>
      </c>
      <c r="DQ19" s="416"/>
      <c r="DR19" s="416">
        <v>61599322</v>
      </c>
      <c r="DS19" s="416"/>
      <c r="DT19" s="416">
        <v>5717</v>
      </c>
      <c r="DU19" s="421"/>
      <c r="DV19" s="421">
        <v>136935920</v>
      </c>
      <c r="DW19" s="421"/>
      <c r="DX19" s="421">
        <v>10454</v>
      </c>
      <c r="DY19" s="421"/>
      <c r="DZ19" s="416">
        <v>2485461661</v>
      </c>
    </row>
    <row r="20" spans="1:130" s="407" customFormat="1" x14ac:dyDescent="0.25">
      <c r="A20" s="413"/>
      <c r="B20" s="413">
        <v>300000</v>
      </c>
      <c r="C20" s="414" t="s">
        <v>273</v>
      </c>
      <c r="D20" s="413"/>
      <c r="E20" s="413"/>
      <c r="F20" s="416">
        <v>4285</v>
      </c>
      <c r="G20" s="416"/>
      <c r="H20" s="416">
        <v>1380447220</v>
      </c>
      <c r="I20" s="416"/>
      <c r="J20" s="416">
        <v>3554</v>
      </c>
      <c r="K20" s="421"/>
      <c r="L20" s="421">
        <v>120027935</v>
      </c>
      <c r="M20" s="421"/>
      <c r="N20" s="421">
        <v>4359</v>
      </c>
      <c r="O20" s="421"/>
      <c r="P20" s="421">
        <v>28076594</v>
      </c>
      <c r="Q20" s="421"/>
      <c r="R20" s="413"/>
      <c r="S20" s="413">
        <v>300000</v>
      </c>
      <c r="T20" s="413" t="s">
        <v>273</v>
      </c>
      <c r="U20" s="413"/>
      <c r="V20" s="413"/>
      <c r="W20" s="413"/>
      <c r="X20" s="413">
        <v>1160</v>
      </c>
      <c r="Y20" s="413"/>
      <c r="Z20" s="413">
        <v>187688244</v>
      </c>
      <c r="AA20" s="413"/>
      <c r="AB20" s="413"/>
      <c r="AC20" s="413">
        <v>327</v>
      </c>
      <c r="AE20" s="413">
        <v>6015285</v>
      </c>
      <c r="AH20" s="407">
        <v>2784</v>
      </c>
      <c r="AJ20" s="407">
        <v>603212611</v>
      </c>
      <c r="AM20" s="407">
        <v>1275</v>
      </c>
      <c r="AO20" s="421">
        <v>7494993</v>
      </c>
      <c r="AQ20" s="413"/>
      <c r="AR20" s="413">
        <v>300000</v>
      </c>
      <c r="AS20" s="413" t="s">
        <v>273</v>
      </c>
      <c r="AT20" s="413"/>
      <c r="AU20" s="413"/>
      <c r="AV20" s="413"/>
      <c r="AW20" s="429">
        <v>1527</v>
      </c>
      <c r="AX20" s="413"/>
      <c r="AY20" s="429">
        <v>75216368</v>
      </c>
      <c r="AZ20" s="429"/>
      <c r="BA20" s="413"/>
      <c r="BB20" s="429">
        <v>1056</v>
      </c>
      <c r="BD20" s="406">
        <v>23574145</v>
      </c>
      <c r="BE20" s="406"/>
      <c r="BG20" s="406">
        <v>1919</v>
      </c>
      <c r="BI20" s="406">
        <v>583118630</v>
      </c>
      <c r="BJ20" s="406"/>
      <c r="BL20" s="406">
        <v>1504</v>
      </c>
      <c r="BN20" s="406">
        <v>67001273</v>
      </c>
      <c r="BP20" s="413"/>
      <c r="BQ20" s="413">
        <v>300000</v>
      </c>
      <c r="BR20" s="413" t="s">
        <v>273</v>
      </c>
      <c r="BS20" s="413"/>
      <c r="BT20" s="413"/>
      <c r="BU20" s="413">
        <v>228</v>
      </c>
      <c r="BV20" s="413"/>
      <c r="BW20" s="413">
        <v>19157731</v>
      </c>
      <c r="BX20" s="413"/>
      <c r="BY20" s="413">
        <v>51</v>
      </c>
      <c r="CA20" s="407">
        <v>341786</v>
      </c>
      <c r="CC20" s="407">
        <v>1205</v>
      </c>
      <c r="CE20" s="407">
        <v>68893430</v>
      </c>
      <c r="CG20" s="421">
        <v>829</v>
      </c>
      <c r="CH20" s="421"/>
      <c r="CI20" s="421">
        <v>35219196</v>
      </c>
      <c r="CK20" s="416"/>
      <c r="CL20" s="416">
        <v>300000</v>
      </c>
      <c r="CM20" s="416" t="s">
        <v>273</v>
      </c>
      <c r="CN20" s="416"/>
      <c r="CO20" s="416"/>
      <c r="CP20" s="416"/>
      <c r="CQ20" s="416">
        <v>1585</v>
      </c>
      <c r="CR20" s="416"/>
      <c r="CS20" s="416">
        <v>9935141</v>
      </c>
      <c r="CT20" s="413"/>
      <c r="CU20" s="413">
        <v>1111</v>
      </c>
      <c r="CW20" s="407">
        <v>44957820</v>
      </c>
      <c r="CY20" s="407">
        <v>952</v>
      </c>
      <c r="DA20" s="407">
        <v>28983894</v>
      </c>
      <c r="DC20" s="407">
        <v>3282</v>
      </c>
      <c r="DD20" s="421"/>
      <c r="DE20" s="407">
        <v>3650045141</v>
      </c>
      <c r="DG20" s="413"/>
      <c r="DH20" s="413">
        <v>300000</v>
      </c>
      <c r="DI20" s="413" t="s">
        <v>273</v>
      </c>
      <c r="DJ20" s="413"/>
      <c r="DK20" s="413"/>
      <c r="DL20" s="416">
        <v>7774</v>
      </c>
      <c r="DM20" s="413"/>
      <c r="DN20" s="416">
        <v>6658887367</v>
      </c>
      <c r="DO20" s="413"/>
      <c r="DP20" s="437">
        <v>3889</v>
      </c>
      <c r="DQ20" s="413"/>
      <c r="DR20" s="416">
        <v>192094498</v>
      </c>
      <c r="DS20" s="413"/>
      <c r="DT20" s="413">
        <v>4962</v>
      </c>
      <c r="DV20" s="407">
        <v>228109301</v>
      </c>
      <c r="DX20" s="407">
        <v>7774</v>
      </c>
      <c r="DZ20" s="416">
        <v>6622872564</v>
      </c>
    </row>
    <row r="21" spans="1:130" s="407" customFormat="1" ht="19.899999999999999" customHeight="1" x14ac:dyDescent="0.25">
      <c r="A21" s="413" t="s">
        <v>197</v>
      </c>
      <c r="B21" s="413"/>
      <c r="C21" s="413"/>
      <c r="D21" s="413"/>
      <c r="E21" s="413"/>
      <c r="F21" s="416">
        <v>435119</v>
      </c>
      <c r="G21" s="417"/>
      <c r="H21" s="418">
        <v>23209336008</v>
      </c>
      <c r="I21" s="416"/>
      <c r="J21" s="416">
        <v>90236</v>
      </c>
      <c r="K21" s="417"/>
      <c r="L21" s="418">
        <v>475263417</v>
      </c>
      <c r="M21" s="416"/>
      <c r="N21" s="416">
        <v>145270</v>
      </c>
      <c r="O21" s="417"/>
      <c r="P21" s="418">
        <v>133978815</v>
      </c>
      <c r="Q21" s="418"/>
      <c r="R21" s="413" t="s">
        <v>197</v>
      </c>
      <c r="S21" s="413"/>
      <c r="T21" s="413"/>
      <c r="U21" s="413"/>
      <c r="V21" s="413"/>
      <c r="W21" s="413"/>
      <c r="X21" s="413">
        <v>52835</v>
      </c>
      <c r="Y21" s="430"/>
      <c r="Z21" s="431">
        <v>1198070883</v>
      </c>
      <c r="AA21" s="413"/>
      <c r="AB21" s="413"/>
      <c r="AC21" s="413">
        <v>17773</v>
      </c>
      <c r="AD21" s="430"/>
      <c r="AE21" s="420">
        <v>108592105</v>
      </c>
      <c r="AF21" s="413"/>
      <c r="AG21" s="413"/>
      <c r="AH21" s="413">
        <v>54767</v>
      </c>
      <c r="AI21" s="430"/>
      <c r="AJ21" s="431">
        <v>1178852120</v>
      </c>
      <c r="AK21" s="413"/>
      <c r="AL21" s="413"/>
      <c r="AM21" s="413">
        <v>23057</v>
      </c>
      <c r="AN21" s="430"/>
      <c r="AO21" s="418">
        <v>63249701</v>
      </c>
      <c r="AQ21" s="413" t="s">
        <v>286</v>
      </c>
      <c r="AR21" s="413"/>
      <c r="AS21" s="413"/>
      <c r="AT21" s="413"/>
      <c r="AU21" s="413"/>
      <c r="AV21" s="413"/>
      <c r="AW21" s="429">
        <v>28372</v>
      </c>
      <c r="AX21" s="430"/>
      <c r="AY21" s="442">
        <v>389148984</v>
      </c>
      <c r="AZ21" s="429"/>
      <c r="BA21" s="413"/>
      <c r="BB21" s="429">
        <v>20450</v>
      </c>
      <c r="BC21" s="430"/>
      <c r="BD21" s="442">
        <v>193811391</v>
      </c>
      <c r="BE21" s="429"/>
      <c r="BF21" s="413"/>
      <c r="BG21" s="429">
        <v>15177</v>
      </c>
      <c r="BH21" s="430"/>
      <c r="BI21" s="442">
        <v>1035822026</v>
      </c>
      <c r="BJ21" s="429"/>
      <c r="BK21" s="413"/>
      <c r="BL21" s="429">
        <v>10951</v>
      </c>
      <c r="BM21" s="430"/>
      <c r="BN21" s="442">
        <v>157885249</v>
      </c>
      <c r="BP21" s="413" t="s">
        <v>197</v>
      </c>
      <c r="BQ21" s="413"/>
      <c r="BR21" s="413"/>
      <c r="BS21" s="413"/>
      <c r="BT21" s="413"/>
      <c r="BU21" s="413">
        <v>3039</v>
      </c>
      <c r="BV21" s="417"/>
      <c r="BW21" s="418">
        <v>63252415</v>
      </c>
      <c r="BX21" s="413"/>
      <c r="BY21" s="413">
        <v>19824</v>
      </c>
      <c r="BZ21" s="430"/>
      <c r="CA21" s="431">
        <v>97337091</v>
      </c>
      <c r="CB21" s="413"/>
      <c r="CC21" s="413">
        <v>73544</v>
      </c>
      <c r="CD21" s="430"/>
      <c r="CE21" s="431">
        <v>1872335864</v>
      </c>
      <c r="CF21" s="413"/>
      <c r="CG21" s="416">
        <v>36692</v>
      </c>
      <c r="CH21" s="417"/>
      <c r="CI21" s="418">
        <v>640118922</v>
      </c>
      <c r="CK21" s="416" t="s">
        <v>197</v>
      </c>
      <c r="CL21" s="416"/>
      <c r="CM21" s="416"/>
      <c r="CN21" s="416"/>
      <c r="CO21" s="416"/>
      <c r="CP21" s="416"/>
      <c r="CQ21" s="416">
        <v>102294</v>
      </c>
      <c r="CR21" s="417"/>
      <c r="CS21" s="418">
        <v>146210626</v>
      </c>
      <c r="CT21" s="413"/>
      <c r="CU21" s="413">
        <v>55169</v>
      </c>
      <c r="CV21" s="430"/>
      <c r="CW21" s="431">
        <v>987560454</v>
      </c>
      <c r="CX21" s="413"/>
      <c r="CY21" s="407">
        <v>26254</v>
      </c>
      <c r="CZ21" s="430"/>
      <c r="DA21" s="431">
        <v>119231562</v>
      </c>
      <c r="DB21" s="413"/>
      <c r="DC21" s="459">
        <v>72015</v>
      </c>
      <c r="DD21" s="417"/>
      <c r="DE21" s="418">
        <v>6263848113</v>
      </c>
      <c r="DG21" s="439" t="s">
        <v>197</v>
      </c>
      <c r="DH21" s="439"/>
      <c r="DI21" s="439"/>
      <c r="DJ21" s="439"/>
      <c r="DK21" s="439"/>
      <c r="DL21" s="416">
        <v>518656</v>
      </c>
      <c r="DM21" s="430"/>
      <c r="DN21" s="418">
        <v>36897804312</v>
      </c>
      <c r="DO21" s="413"/>
      <c r="DP21" s="437">
        <v>140570</v>
      </c>
      <c r="DQ21" s="430"/>
      <c r="DR21" s="418">
        <v>795343931</v>
      </c>
      <c r="DS21" s="413"/>
      <c r="DT21" s="413">
        <v>135298</v>
      </c>
      <c r="DU21" s="430"/>
      <c r="DV21" s="431">
        <v>3157408080</v>
      </c>
      <c r="DW21" s="468"/>
      <c r="DX21" s="413">
        <v>518656</v>
      </c>
      <c r="DY21" s="430"/>
      <c r="DZ21" s="418">
        <v>34535740163</v>
      </c>
    </row>
    <row r="22" spans="1:130" s="407" customFormat="1" ht="19.899999999999999" customHeight="1" x14ac:dyDescent="0.2">
      <c r="A22" s="665" t="s">
        <v>274</v>
      </c>
      <c r="B22" s="665"/>
      <c r="C22" s="665"/>
      <c r="D22" s="665"/>
      <c r="E22" s="665"/>
      <c r="F22" s="422"/>
      <c r="G22" s="413"/>
      <c r="H22" s="413"/>
      <c r="I22" s="413"/>
      <c r="J22" s="413"/>
      <c r="R22" s="665" t="s">
        <v>274</v>
      </c>
      <c r="S22" s="665"/>
      <c r="T22" s="665"/>
      <c r="U22" s="665"/>
      <c r="V22" s="665"/>
      <c r="W22" s="665"/>
      <c r="X22" s="422"/>
      <c r="Y22" s="422"/>
      <c r="Z22" s="413"/>
      <c r="AA22" s="413"/>
      <c r="AB22" s="413"/>
      <c r="AC22" s="413"/>
      <c r="AE22" s="420"/>
      <c r="AO22" s="421"/>
      <c r="AQ22" s="422" t="s">
        <v>287</v>
      </c>
      <c r="AR22" s="422"/>
      <c r="AS22" s="422"/>
      <c r="AT22" s="422"/>
      <c r="AU22" s="422"/>
      <c r="AV22" s="422"/>
      <c r="AW22" s="422"/>
      <c r="AX22" s="413"/>
      <c r="AY22" s="429"/>
      <c r="AZ22" s="429"/>
      <c r="BA22" s="413"/>
      <c r="BB22" s="429"/>
      <c r="BD22" s="406"/>
      <c r="BE22" s="406"/>
      <c r="BG22" s="406"/>
      <c r="BI22" s="406"/>
      <c r="BJ22" s="406"/>
      <c r="BL22" s="406"/>
      <c r="BN22" s="406"/>
      <c r="BP22" s="422" t="s">
        <v>274</v>
      </c>
      <c r="BQ22" s="422"/>
      <c r="BR22" s="422"/>
      <c r="BS22" s="422"/>
      <c r="BT22" s="422"/>
      <c r="BU22" s="422"/>
      <c r="BV22" s="413"/>
      <c r="BW22" s="413"/>
      <c r="BX22" s="413"/>
      <c r="BY22" s="413"/>
      <c r="CG22" s="421"/>
      <c r="CH22" s="421"/>
      <c r="CI22" s="421"/>
      <c r="CK22" s="674" t="s">
        <v>274</v>
      </c>
      <c r="CL22" s="674"/>
      <c r="CM22" s="674"/>
      <c r="CN22" s="674"/>
      <c r="CO22" s="674"/>
      <c r="CP22" s="674"/>
      <c r="CQ22" s="460"/>
      <c r="CR22" s="416"/>
      <c r="CS22" s="416"/>
      <c r="CT22" s="413"/>
      <c r="CU22" s="413"/>
      <c r="DA22" s="433"/>
      <c r="DG22" s="675" t="s">
        <v>274</v>
      </c>
      <c r="DH22" s="675"/>
      <c r="DI22" s="675"/>
      <c r="DJ22" s="675"/>
      <c r="DK22" s="675"/>
      <c r="DL22" s="422"/>
      <c r="DM22" s="422"/>
      <c r="DN22" s="422"/>
      <c r="DO22" s="422"/>
      <c r="DP22" s="422"/>
      <c r="DQ22" s="413"/>
      <c r="DR22" s="416"/>
      <c r="DS22" s="413"/>
      <c r="DT22" s="413"/>
      <c r="DZ22" s="422"/>
    </row>
    <row r="23" spans="1:130" s="407" customFormat="1" ht="15.95" customHeight="1" x14ac:dyDescent="0.25">
      <c r="A23" s="413"/>
      <c r="B23" s="660" t="s">
        <v>68</v>
      </c>
      <c r="C23" s="660"/>
      <c r="D23" s="660"/>
      <c r="E23" s="413"/>
      <c r="F23" s="416">
        <v>1741</v>
      </c>
      <c r="G23" s="417"/>
      <c r="H23" s="418">
        <v>32012599</v>
      </c>
      <c r="I23" s="416"/>
      <c r="J23" s="416">
        <v>3387</v>
      </c>
      <c r="K23" s="419"/>
      <c r="L23" s="420">
        <v>7417804</v>
      </c>
      <c r="M23" s="421"/>
      <c r="N23" s="421">
        <v>5663</v>
      </c>
      <c r="O23" s="419"/>
      <c r="P23" s="420">
        <v>5699248</v>
      </c>
      <c r="Q23" s="420"/>
      <c r="R23" s="413"/>
      <c r="S23" s="660" t="s">
        <v>68</v>
      </c>
      <c r="T23" s="660"/>
      <c r="U23" s="660"/>
      <c r="V23" s="413"/>
      <c r="W23" s="413"/>
      <c r="X23" s="413">
        <v>1063</v>
      </c>
      <c r="Y23" s="430"/>
      <c r="Z23" s="431">
        <v>12275364</v>
      </c>
      <c r="AA23" s="413"/>
      <c r="AB23" s="413"/>
      <c r="AC23" s="413">
        <v>2335</v>
      </c>
      <c r="AD23" s="432"/>
      <c r="AE23" s="420">
        <v>31081904</v>
      </c>
      <c r="AH23" s="407">
        <v>1072</v>
      </c>
      <c r="AI23" s="432"/>
      <c r="AJ23" s="433">
        <v>12511281</v>
      </c>
      <c r="AM23" s="407">
        <v>3700</v>
      </c>
      <c r="AN23" s="432"/>
      <c r="AO23" s="420">
        <v>25912007</v>
      </c>
      <c r="AQ23" s="413"/>
      <c r="AR23" s="660" t="s">
        <v>68</v>
      </c>
      <c r="AS23" s="660"/>
      <c r="AT23" s="660"/>
      <c r="AU23" s="660"/>
      <c r="AV23" s="413"/>
      <c r="AW23" s="429">
        <v>1278</v>
      </c>
      <c r="AX23" s="430"/>
      <c r="AY23" s="442">
        <v>11680120</v>
      </c>
      <c r="AZ23" s="429"/>
      <c r="BA23" s="413"/>
      <c r="BB23" s="429">
        <v>2712</v>
      </c>
      <c r="BC23" s="432"/>
      <c r="BD23" s="443">
        <v>42347757</v>
      </c>
      <c r="BE23" s="406"/>
      <c r="BG23" s="444">
        <v>438</v>
      </c>
      <c r="BH23" s="419"/>
      <c r="BI23" s="445">
        <v>11693613</v>
      </c>
      <c r="BJ23" s="444"/>
      <c r="BK23" s="421"/>
      <c r="BL23" s="444">
        <v>917</v>
      </c>
      <c r="BM23" s="419"/>
      <c r="BN23" s="445">
        <v>27900997</v>
      </c>
      <c r="BP23" s="413"/>
      <c r="BQ23" s="660" t="s">
        <v>68</v>
      </c>
      <c r="BR23" s="660"/>
      <c r="BS23" s="660"/>
      <c r="BT23" s="413"/>
      <c r="BU23" s="407">
        <v>94</v>
      </c>
      <c r="BV23" s="430"/>
      <c r="BW23" s="431">
        <v>-35938</v>
      </c>
      <c r="BX23" s="413"/>
      <c r="BY23" s="413">
        <v>69</v>
      </c>
      <c r="BZ23" s="432"/>
      <c r="CA23" s="433">
        <v>357070</v>
      </c>
      <c r="CC23" s="407">
        <v>5675</v>
      </c>
      <c r="CD23" s="432"/>
      <c r="CE23" s="433">
        <v>274205073</v>
      </c>
      <c r="CG23" s="421">
        <v>2108</v>
      </c>
      <c r="CH23" s="419"/>
      <c r="CI23" s="420">
        <v>36029598</v>
      </c>
      <c r="CK23" s="413"/>
      <c r="CL23" s="660" t="s">
        <v>68</v>
      </c>
      <c r="CM23" s="660"/>
      <c r="CN23" s="660"/>
      <c r="CO23" s="416"/>
      <c r="CP23" s="416"/>
      <c r="CQ23" s="416">
        <v>609</v>
      </c>
      <c r="CR23" s="417"/>
      <c r="CS23" s="418">
        <v>746708</v>
      </c>
      <c r="CT23" s="413"/>
      <c r="CU23" s="413">
        <v>3432</v>
      </c>
      <c r="CV23" s="432"/>
      <c r="CW23" s="433">
        <v>53217502</v>
      </c>
      <c r="CY23" s="407">
        <v>2899</v>
      </c>
      <c r="CZ23" s="432"/>
      <c r="DA23" s="433">
        <v>-258071739</v>
      </c>
      <c r="DC23" s="407">
        <v>4920</v>
      </c>
      <c r="DD23" s="432"/>
      <c r="DE23" s="433">
        <v>-330567758</v>
      </c>
      <c r="DG23" s="413"/>
      <c r="DH23" s="660" t="s">
        <v>68</v>
      </c>
      <c r="DI23" s="660"/>
      <c r="DJ23" s="660"/>
      <c r="DK23" s="413"/>
      <c r="DL23" s="416">
        <v>13103</v>
      </c>
      <c r="DM23" s="430"/>
      <c r="DN23" s="418">
        <v>-470404050</v>
      </c>
      <c r="DO23" s="413"/>
      <c r="DP23" s="437">
        <v>2811</v>
      </c>
      <c r="DQ23" s="430"/>
      <c r="DR23" s="418">
        <v>66506937</v>
      </c>
      <c r="DS23" s="413"/>
      <c r="DT23" s="413">
        <v>8108</v>
      </c>
      <c r="DU23" s="432"/>
      <c r="DV23" s="433">
        <v>532006093</v>
      </c>
      <c r="DX23" s="407">
        <v>13103</v>
      </c>
      <c r="DY23" s="432"/>
      <c r="DZ23" s="418">
        <v>-935903206</v>
      </c>
    </row>
    <row r="24" spans="1:130" s="407" customFormat="1" x14ac:dyDescent="0.25">
      <c r="A24" s="413"/>
      <c r="B24" s="423" t="s">
        <v>275</v>
      </c>
      <c r="C24" s="414" t="s">
        <v>94</v>
      </c>
      <c r="D24" s="415">
        <v>5000</v>
      </c>
      <c r="E24" s="413"/>
      <c r="F24" s="416">
        <v>15726</v>
      </c>
      <c r="G24" s="416"/>
      <c r="H24" s="416">
        <v>44657709</v>
      </c>
      <c r="I24" s="416"/>
      <c r="J24" s="416">
        <v>8666</v>
      </c>
      <c r="K24" s="421"/>
      <c r="L24" s="421">
        <v>9266960</v>
      </c>
      <c r="M24" s="421"/>
      <c r="N24" s="421">
        <v>22244</v>
      </c>
      <c r="O24" s="421"/>
      <c r="P24" s="421">
        <v>10830612</v>
      </c>
      <c r="Q24" s="421"/>
      <c r="R24" s="413"/>
      <c r="S24" s="423" t="s">
        <v>275</v>
      </c>
      <c r="T24" s="414" t="s">
        <v>94</v>
      </c>
      <c r="U24" s="415">
        <v>5000</v>
      </c>
      <c r="V24" s="413"/>
      <c r="W24" s="413"/>
      <c r="X24" s="413">
        <v>3937</v>
      </c>
      <c r="Y24" s="413"/>
      <c r="Z24" s="413">
        <v>10749817</v>
      </c>
      <c r="AA24" s="413"/>
      <c r="AB24" s="413"/>
      <c r="AC24" s="413">
        <v>633</v>
      </c>
      <c r="AE24" s="413">
        <v>2715916</v>
      </c>
      <c r="AH24" s="407">
        <v>2893</v>
      </c>
      <c r="AJ24" s="407">
        <v>3968366</v>
      </c>
      <c r="AM24" s="407">
        <v>2181</v>
      </c>
      <c r="AO24" s="421">
        <v>5495176</v>
      </c>
      <c r="AQ24" s="413"/>
      <c r="AR24" s="423" t="s">
        <v>275</v>
      </c>
      <c r="AS24" s="414" t="s">
        <v>94</v>
      </c>
      <c r="AT24" s="415">
        <v>5000</v>
      </c>
      <c r="AU24" s="413"/>
      <c r="AV24" s="413"/>
      <c r="AW24" s="429">
        <v>1695</v>
      </c>
      <c r="AX24" s="413"/>
      <c r="AY24" s="429">
        <v>5568653</v>
      </c>
      <c r="AZ24" s="429"/>
      <c r="BA24" s="413"/>
      <c r="BB24" s="429">
        <v>873</v>
      </c>
      <c r="BD24" s="406">
        <v>6270931</v>
      </c>
      <c r="BE24" s="406"/>
      <c r="BG24" s="444">
        <v>349</v>
      </c>
      <c r="BH24" s="421"/>
      <c r="BI24" s="444">
        <v>2123532</v>
      </c>
      <c r="BJ24" s="444"/>
      <c r="BK24" s="421"/>
      <c r="BL24" s="444">
        <v>379</v>
      </c>
      <c r="BM24" s="421"/>
      <c r="BN24" s="444">
        <v>2862885</v>
      </c>
      <c r="BP24" s="413"/>
      <c r="BQ24" s="423" t="s">
        <v>275</v>
      </c>
      <c r="BR24" s="414" t="s">
        <v>94</v>
      </c>
      <c r="BS24" s="431">
        <v>5000</v>
      </c>
      <c r="BT24" s="413"/>
      <c r="BU24" s="407">
        <v>87</v>
      </c>
      <c r="BV24" s="413"/>
      <c r="BW24" s="413">
        <v>512945</v>
      </c>
      <c r="BX24" s="413"/>
      <c r="BY24" s="413">
        <v>233</v>
      </c>
      <c r="CA24" s="407">
        <v>527412</v>
      </c>
      <c r="CC24" s="407">
        <v>29287</v>
      </c>
      <c r="CE24" s="407">
        <v>855854606</v>
      </c>
      <c r="CG24" s="421">
        <v>8767</v>
      </c>
      <c r="CH24" s="421"/>
      <c r="CI24" s="421">
        <v>81838440</v>
      </c>
      <c r="CK24" s="416"/>
      <c r="CL24" s="461" t="s">
        <v>275</v>
      </c>
      <c r="CM24" s="455" t="s">
        <v>94</v>
      </c>
      <c r="CN24" s="416">
        <v>5000</v>
      </c>
      <c r="CO24" s="416"/>
      <c r="CP24" s="416"/>
      <c r="CQ24" s="416">
        <v>1408</v>
      </c>
      <c r="CR24" s="416"/>
      <c r="CS24" s="416">
        <v>934899</v>
      </c>
      <c r="CT24" s="413"/>
      <c r="CU24" s="413">
        <v>16406</v>
      </c>
      <c r="CW24" s="407">
        <v>177922064</v>
      </c>
      <c r="CY24" s="407">
        <v>3243</v>
      </c>
      <c r="DA24" s="407">
        <v>-521298</v>
      </c>
      <c r="DC24" s="407">
        <v>16860</v>
      </c>
      <c r="DE24" s="462">
        <v>60286040</v>
      </c>
      <c r="DG24" s="413"/>
      <c r="DH24" s="423" t="s">
        <v>275</v>
      </c>
      <c r="DI24" s="414" t="s">
        <v>94</v>
      </c>
      <c r="DJ24" s="467">
        <v>5000</v>
      </c>
      <c r="DK24" s="413"/>
      <c r="DL24" s="416">
        <v>70437</v>
      </c>
      <c r="DM24" s="413"/>
      <c r="DN24" s="416">
        <v>1122611663</v>
      </c>
      <c r="DO24" s="413"/>
      <c r="DP24" s="437">
        <v>3224</v>
      </c>
      <c r="DQ24" s="413"/>
      <c r="DR24" s="416">
        <v>7010513</v>
      </c>
      <c r="DS24" s="413"/>
      <c r="DT24" s="413">
        <v>31975</v>
      </c>
      <c r="DV24" s="407">
        <v>1050718361</v>
      </c>
      <c r="DX24" s="407">
        <v>70437</v>
      </c>
      <c r="DZ24" s="416">
        <v>78903815</v>
      </c>
    </row>
    <row r="25" spans="1:130" s="407" customFormat="1" x14ac:dyDescent="0.25">
      <c r="A25" s="413"/>
      <c r="B25" s="413">
        <v>5000</v>
      </c>
      <c r="C25" s="414" t="s">
        <v>272</v>
      </c>
      <c r="D25" s="413">
        <v>10000</v>
      </c>
      <c r="E25" s="413"/>
      <c r="F25" s="416">
        <v>3447</v>
      </c>
      <c r="G25" s="416"/>
      <c r="H25" s="416">
        <v>25109793</v>
      </c>
      <c r="I25" s="416"/>
      <c r="J25" s="416">
        <v>3782</v>
      </c>
      <c r="K25" s="421"/>
      <c r="L25" s="421">
        <v>8613785</v>
      </c>
      <c r="M25" s="421"/>
      <c r="N25" s="421">
        <v>5878</v>
      </c>
      <c r="O25" s="421"/>
      <c r="P25" s="421">
        <v>5194569</v>
      </c>
      <c r="Q25" s="421"/>
      <c r="R25" s="413"/>
      <c r="S25" s="413">
        <v>5000</v>
      </c>
      <c r="T25" s="414" t="s">
        <v>272</v>
      </c>
      <c r="U25" s="413">
        <v>10000</v>
      </c>
      <c r="V25" s="413"/>
      <c r="W25" s="413"/>
      <c r="X25" s="413">
        <v>1369</v>
      </c>
      <c r="Y25" s="413"/>
      <c r="Z25" s="413">
        <v>9329278</v>
      </c>
      <c r="AA25" s="413"/>
      <c r="AB25" s="413"/>
      <c r="AC25" s="413">
        <v>369</v>
      </c>
      <c r="AE25" s="413">
        <v>2383012</v>
      </c>
      <c r="AH25" s="407">
        <v>1696</v>
      </c>
      <c r="AJ25" s="407">
        <v>4610794</v>
      </c>
      <c r="AM25" s="407">
        <v>1166</v>
      </c>
      <c r="AO25" s="421">
        <v>2872603</v>
      </c>
      <c r="AQ25" s="413"/>
      <c r="AR25" s="413">
        <v>5000</v>
      </c>
      <c r="AS25" s="414" t="s">
        <v>272</v>
      </c>
      <c r="AT25" s="413">
        <v>10000</v>
      </c>
      <c r="AU25" s="413"/>
      <c r="AV25" s="413"/>
      <c r="AW25" s="429">
        <v>1284</v>
      </c>
      <c r="AX25" s="413"/>
      <c r="AY25" s="429">
        <v>7019874</v>
      </c>
      <c r="AZ25" s="429"/>
      <c r="BA25" s="413"/>
      <c r="BB25" s="429">
        <v>602</v>
      </c>
      <c r="BD25" s="406">
        <v>4755816</v>
      </c>
      <c r="BE25" s="406"/>
      <c r="BG25" s="444">
        <v>235</v>
      </c>
      <c r="BH25" s="421"/>
      <c r="BI25" s="444">
        <v>1123654</v>
      </c>
      <c r="BJ25" s="444"/>
      <c r="BK25" s="421"/>
      <c r="BL25" s="444">
        <v>229</v>
      </c>
      <c r="BM25" s="421"/>
      <c r="BN25" s="444">
        <v>1588080</v>
      </c>
      <c r="BP25" s="413"/>
      <c r="BQ25" s="413">
        <v>5000</v>
      </c>
      <c r="BR25" s="414" t="s">
        <v>272</v>
      </c>
      <c r="BS25" s="413">
        <v>10000</v>
      </c>
      <c r="BT25" s="413"/>
      <c r="BU25" s="407">
        <v>105</v>
      </c>
      <c r="BV25" s="413"/>
      <c r="BW25" s="413">
        <v>435078</v>
      </c>
      <c r="BX25" s="413"/>
      <c r="BY25" s="413">
        <v>140</v>
      </c>
      <c r="CA25" s="407">
        <v>508922</v>
      </c>
      <c r="CC25" s="407">
        <v>6403</v>
      </c>
      <c r="CE25" s="407">
        <v>241134860</v>
      </c>
      <c r="CG25" s="421">
        <v>3761</v>
      </c>
      <c r="CH25" s="421"/>
      <c r="CI25" s="421">
        <v>36938201</v>
      </c>
      <c r="CK25" s="416"/>
      <c r="CL25" s="416">
        <v>5000</v>
      </c>
      <c r="CM25" s="455" t="s">
        <v>272</v>
      </c>
      <c r="CN25" s="416">
        <v>10000</v>
      </c>
      <c r="CO25" s="416"/>
      <c r="CP25" s="416"/>
      <c r="CQ25" s="416">
        <v>695</v>
      </c>
      <c r="CR25" s="416"/>
      <c r="CS25" s="416">
        <v>736161</v>
      </c>
      <c r="CT25" s="413"/>
      <c r="CU25" s="413">
        <v>4706</v>
      </c>
      <c r="CW25" s="407">
        <v>70922702</v>
      </c>
      <c r="CY25" s="407">
        <v>1135</v>
      </c>
      <c r="DA25" s="407">
        <v>1503743</v>
      </c>
      <c r="DC25" s="407">
        <v>3917</v>
      </c>
      <c r="DE25" s="462">
        <v>30914878</v>
      </c>
      <c r="DG25" s="413"/>
      <c r="DH25" s="413">
        <v>5000</v>
      </c>
      <c r="DI25" s="414" t="s">
        <v>272</v>
      </c>
      <c r="DJ25" s="413">
        <v>10000</v>
      </c>
      <c r="DK25" s="413"/>
      <c r="DL25" s="416">
        <v>11062</v>
      </c>
      <c r="DM25" s="413"/>
      <c r="DN25" s="416">
        <v>398080212</v>
      </c>
      <c r="DO25" s="413"/>
      <c r="DP25" s="437">
        <v>1916</v>
      </c>
      <c r="DQ25" s="413"/>
      <c r="DR25" s="416">
        <v>3744873</v>
      </c>
      <c r="DS25" s="413"/>
      <c r="DT25" s="413">
        <v>6732</v>
      </c>
      <c r="DV25" s="407">
        <v>323334794</v>
      </c>
      <c r="DX25" s="407">
        <v>11062</v>
      </c>
      <c r="DZ25" s="416">
        <v>78490291</v>
      </c>
    </row>
    <row r="26" spans="1:130" s="407" customFormat="1" x14ac:dyDescent="0.25">
      <c r="A26" s="413"/>
      <c r="B26" s="413">
        <v>10000</v>
      </c>
      <c r="C26" s="413" t="s">
        <v>273</v>
      </c>
      <c r="D26" s="413"/>
      <c r="E26" s="413"/>
      <c r="F26" s="416">
        <v>3836</v>
      </c>
      <c r="G26" s="416"/>
      <c r="H26" s="416">
        <v>78860176</v>
      </c>
      <c r="I26" s="416"/>
      <c r="J26" s="416">
        <v>4796</v>
      </c>
      <c r="K26" s="421"/>
      <c r="L26" s="421">
        <v>25362180</v>
      </c>
      <c r="M26" s="421"/>
      <c r="N26" s="421">
        <v>6580</v>
      </c>
      <c r="O26" s="421"/>
      <c r="P26" s="421">
        <v>8848016</v>
      </c>
      <c r="Q26" s="421"/>
      <c r="R26" s="413"/>
      <c r="S26" s="413">
        <v>10000</v>
      </c>
      <c r="T26" s="413" t="s">
        <v>273</v>
      </c>
      <c r="U26" s="413"/>
      <c r="V26" s="413"/>
      <c r="W26" s="413"/>
      <c r="X26" s="413">
        <v>1432</v>
      </c>
      <c r="Y26" s="413"/>
      <c r="Z26" s="413">
        <v>17956387</v>
      </c>
      <c r="AA26" s="413"/>
      <c r="AB26" s="413"/>
      <c r="AC26" s="413">
        <v>590</v>
      </c>
      <c r="AE26" s="413">
        <v>5169586</v>
      </c>
      <c r="AH26" s="407">
        <v>2616</v>
      </c>
      <c r="AJ26" s="407">
        <v>17702092</v>
      </c>
      <c r="AM26" s="407">
        <v>1717</v>
      </c>
      <c r="AO26" s="421">
        <v>5512425</v>
      </c>
      <c r="AQ26" s="413"/>
      <c r="AR26" s="413">
        <v>10000</v>
      </c>
      <c r="AS26" s="413" t="s">
        <v>273</v>
      </c>
      <c r="AT26" s="413"/>
      <c r="AU26" s="413"/>
      <c r="AV26" s="413"/>
      <c r="AW26" s="429">
        <v>1959</v>
      </c>
      <c r="AX26" s="413"/>
      <c r="AY26" s="429">
        <v>20032769</v>
      </c>
      <c r="AZ26" s="429"/>
      <c r="BA26" s="413"/>
      <c r="BB26" s="429">
        <v>1141</v>
      </c>
      <c r="BD26" s="406">
        <v>13179320</v>
      </c>
      <c r="BE26" s="406"/>
      <c r="BG26" s="444">
        <v>527</v>
      </c>
      <c r="BH26" s="421"/>
      <c r="BI26" s="444">
        <v>8636100</v>
      </c>
      <c r="BJ26" s="444"/>
      <c r="BK26" s="421"/>
      <c r="BL26" s="444">
        <v>547</v>
      </c>
      <c r="BM26" s="421"/>
      <c r="BN26" s="444">
        <v>8370790</v>
      </c>
      <c r="BP26" s="413"/>
      <c r="BQ26" s="413">
        <v>10000</v>
      </c>
      <c r="BR26" s="413" t="s">
        <v>273</v>
      </c>
      <c r="BS26" s="413"/>
      <c r="BT26" s="413"/>
      <c r="BU26" s="407">
        <v>183</v>
      </c>
      <c r="BV26" s="413"/>
      <c r="BW26" s="413">
        <v>1336939</v>
      </c>
      <c r="BX26" s="413"/>
      <c r="BY26" s="413">
        <v>225</v>
      </c>
      <c r="CA26" s="407">
        <v>1449613</v>
      </c>
      <c r="CC26" s="407">
        <v>6933</v>
      </c>
      <c r="CE26" s="407">
        <v>329254004</v>
      </c>
      <c r="CG26" s="421">
        <v>4373</v>
      </c>
      <c r="CH26" s="421"/>
      <c r="CI26" s="421">
        <v>72954413</v>
      </c>
      <c r="CK26" s="416"/>
      <c r="CL26" s="416">
        <v>10000</v>
      </c>
      <c r="CM26" s="416" t="s">
        <v>273</v>
      </c>
      <c r="CN26" s="416"/>
      <c r="CO26" s="416"/>
      <c r="CP26" s="416"/>
      <c r="CQ26" s="416">
        <v>1950</v>
      </c>
      <c r="CR26" s="416"/>
      <c r="CS26" s="416">
        <v>2982812</v>
      </c>
      <c r="CT26" s="413"/>
      <c r="CU26" s="413">
        <v>6646</v>
      </c>
      <c r="CW26" s="407">
        <v>127901460</v>
      </c>
      <c r="CY26" s="407">
        <v>1522</v>
      </c>
      <c r="DA26" s="407">
        <v>5415105</v>
      </c>
      <c r="DC26" s="407">
        <v>5681</v>
      </c>
      <c r="DE26" s="462">
        <v>79341981</v>
      </c>
      <c r="DG26" s="413"/>
      <c r="DH26" s="413">
        <v>10000</v>
      </c>
      <c r="DI26" s="413" t="s">
        <v>273</v>
      </c>
      <c r="DJ26" s="413"/>
      <c r="DK26" s="413"/>
      <c r="DL26" s="416">
        <v>11507</v>
      </c>
      <c r="DM26" s="413"/>
      <c r="DN26" s="416">
        <v>699553824</v>
      </c>
      <c r="DO26" s="413"/>
      <c r="DP26" s="437">
        <v>3904</v>
      </c>
      <c r="DQ26" s="413"/>
      <c r="DR26" s="416">
        <v>20228168</v>
      </c>
      <c r="DS26" s="413"/>
      <c r="DT26" s="413">
        <v>9043</v>
      </c>
      <c r="DV26" s="407">
        <v>470066730</v>
      </c>
      <c r="DX26" s="407">
        <v>11507</v>
      </c>
      <c r="DZ26" s="416">
        <v>249715262</v>
      </c>
    </row>
    <row r="27" spans="1:130" s="407" customFormat="1" ht="19.899999999999999" customHeight="1" x14ac:dyDescent="0.2">
      <c r="A27" s="413" t="s">
        <v>199</v>
      </c>
      <c r="B27" s="413"/>
      <c r="C27" s="413"/>
      <c r="D27" s="413"/>
      <c r="E27" s="413"/>
      <c r="F27" s="416">
        <v>24750</v>
      </c>
      <c r="G27" s="417"/>
      <c r="H27" s="418">
        <v>180640277</v>
      </c>
      <c r="I27" s="416"/>
      <c r="J27" s="416">
        <v>20631</v>
      </c>
      <c r="K27" s="417"/>
      <c r="L27" s="418">
        <v>50660729</v>
      </c>
      <c r="M27" s="416"/>
      <c r="N27" s="416">
        <v>40365</v>
      </c>
      <c r="O27" s="417"/>
      <c r="P27" s="418">
        <v>30572445</v>
      </c>
      <c r="Q27" s="418"/>
      <c r="R27" s="659" t="s">
        <v>199</v>
      </c>
      <c r="S27" s="659"/>
      <c r="T27" s="659"/>
      <c r="U27" s="659"/>
      <c r="V27" s="659"/>
      <c r="W27" s="659"/>
      <c r="X27" s="413">
        <v>7801</v>
      </c>
      <c r="Y27" s="430"/>
      <c r="Z27" s="418">
        <v>50310846</v>
      </c>
      <c r="AA27" s="413"/>
      <c r="AB27" s="413"/>
      <c r="AC27" s="413">
        <v>3927</v>
      </c>
      <c r="AD27" s="430"/>
      <c r="AE27" s="418">
        <v>41350418</v>
      </c>
      <c r="AF27" s="413"/>
      <c r="AG27" s="413"/>
      <c r="AH27" s="413">
        <v>8277</v>
      </c>
      <c r="AI27" s="430"/>
      <c r="AJ27" s="418">
        <v>38792533</v>
      </c>
      <c r="AK27" s="413"/>
      <c r="AL27" s="413"/>
      <c r="AM27" s="413">
        <v>8764</v>
      </c>
      <c r="AN27" s="430"/>
      <c r="AO27" s="418">
        <v>39792211</v>
      </c>
      <c r="AQ27" s="659" t="s">
        <v>288</v>
      </c>
      <c r="AR27" s="659"/>
      <c r="AS27" s="659"/>
      <c r="AT27" s="659"/>
      <c r="AU27" s="659"/>
      <c r="AV27" s="659"/>
      <c r="AW27" s="429">
        <v>6216</v>
      </c>
      <c r="AX27" s="430"/>
      <c r="AY27" s="442">
        <v>44301416</v>
      </c>
      <c r="AZ27" s="429"/>
      <c r="BA27" s="413"/>
      <c r="BB27" s="429">
        <v>5328</v>
      </c>
      <c r="BC27" s="430"/>
      <c r="BD27" s="442">
        <v>66553824</v>
      </c>
      <c r="BE27" s="429"/>
      <c r="BF27" s="413"/>
      <c r="BG27" s="446">
        <v>1549</v>
      </c>
      <c r="BH27" s="417"/>
      <c r="BI27" s="447">
        <v>23576899</v>
      </c>
      <c r="BJ27" s="446"/>
      <c r="BK27" s="416"/>
      <c r="BL27" s="446">
        <v>2072</v>
      </c>
      <c r="BM27" s="417"/>
      <c r="BN27" s="447">
        <v>40722752</v>
      </c>
      <c r="BP27" s="659" t="s">
        <v>199</v>
      </c>
      <c r="BQ27" s="659"/>
      <c r="BR27" s="659"/>
      <c r="BS27" s="659"/>
      <c r="BT27" s="659"/>
      <c r="BU27" s="413">
        <v>469</v>
      </c>
      <c r="BV27" s="430"/>
      <c r="BW27" s="431">
        <v>2249024</v>
      </c>
      <c r="BX27" s="413"/>
      <c r="BY27" s="413">
        <v>667</v>
      </c>
      <c r="BZ27" s="430"/>
      <c r="CA27" s="431">
        <v>2843017</v>
      </c>
      <c r="CB27" s="413"/>
      <c r="CC27" s="413">
        <v>48298</v>
      </c>
      <c r="CD27" s="430"/>
      <c r="CE27" s="431">
        <v>1700448543</v>
      </c>
      <c r="CF27" s="413"/>
      <c r="CG27" s="416">
        <v>19009</v>
      </c>
      <c r="CH27" s="417"/>
      <c r="CI27" s="418">
        <v>227760652</v>
      </c>
      <c r="CK27" s="672" t="s">
        <v>199</v>
      </c>
      <c r="CL27" s="672"/>
      <c r="CM27" s="672"/>
      <c r="CN27" s="672"/>
      <c r="CO27" s="672"/>
      <c r="CP27" s="672"/>
      <c r="CQ27" s="416">
        <v>4662</v>
      </c>
      <c r="CR27" s="417"/>
      <c r="CS27" s="418">
        <v>5400580</v>
      </c>
      <c r="CT27" s="413"/>
      <c r="CU27" s="413">
        <v>31190</v>
      </c>
      <c r="CV27" s="430"/>
      <c r="CW27" s="431">
        <v>429963728</v>
      </c>
      <c r="CX27" s="413"/>
      <c r="CY27" s="413">
        <v>8799</v>
      </c>
      <c r="CZ27" s="430"/>
      <c r="DA27" s="431">
        <v>-251674189</v>
      </c>
      <c r="DB27" s="413"/>
      <c r="DC27" s="413">
        <v>31378</v>
      </c>
      <c r="DD27" s="430"/>
      <c r="DE27" s="431">
        <v>-160024859</v>
      </c>
      <c r="DG27" s="413" t="s">
        <v>199</v>
      </c>
      <c r="DH27" s="413"/>
      <c r="DI27" s="413"/>
      <c r="DJ27" s="413"/>
      <c r="DK27" s="413"/>
      <c r="DL27" s="416">
        <v>106109</v>
      </c>
      <c r="DM27" s="430"/>
      <c r="DN27" s="418">
        <v>1749841649</v>
      </c>
      <c r="DO27" s="413"/>
      <c r="DP27" s="416">
        <v>11855</v>
      </c>
      <c r="DQ27" s="430"/>
      <c r="DR27" s="418">
        <v>97490491</v>
      </c>
      <c r="DS27" s="413"/>
      <c r="DT27" s="413">
        <v>55858</v>
      </c>
      <c r="DU27" s="430"/>
      <c r="DV27" s="431">
        <v>2376125978</v>
      </c>
      <c r="DW27" s="413"/>
      <c r="DX27" s="413">
        <v>106109</v>
      </c>
      <c r="DY27" s="430"/>
      <c r="DZ27" s="418">
        <v>-528793838</v>
      </c>
    </row>
    <row r="28" spans="1:130" s="407" customFormat="1" ht="19.899999999999999" customHeight="1" x14ac:dyDescent="0.2">
      <c r="A28" s="413" t="s">
        <v>276</v>
      </c>
      <c r="B28" s="413"/>
      <c r="C28" s="413"/>
      <c r="D28" s="413"/>
      <c r="E28" s="413"/>
      <c r="F28" s="416">
        <v>459869</v>
      </c>
      <c r="G28" s="417"/>
      <c r="H28" s="418">
        <v>23389976285</v>
      </c>
      <c r="I28" s="416"/>
      <c r="J28" s="416">
        <v>110867</v>
      </c>
      <c r="K28" s="417"/>
      <c r="L28" s="418">
        <v>525924146</v>
      </c>
      <c r="M28" s="416"/>
      <c r="N28" s="416">
        <v>185635</v>
      </c>
      <c r="O28" s="417"/>
      <c r="P28" s="418">
        <v>164551260</v>
      </c>
      <c r="Q28" s="418"/>
      <c r="R28" s="413" t="s">
        <v>276</v>
      </c>
      <c r="S28" s="413"/>
      <c r="T28" s="413"/>
      <c r="U28" s="413"/>
      <c r="V28" s="413"/>
      <c r="W28" s="413"/>
      <c r="X28" s="413">
        <v>60636</v>
      </c>
      <c r="Y28" s="430"/>
      <c r="Z28" s="431">
        <v>1248381729</v>
      </c>
      <c r="AA28" s="413"/>
      <c r="AB28" s="413"/>
      <c r="AC28" s="413">
        <v>21700</v>
      </c>
      <c r="AD28" s="430"/>
      <c r="AE28" s="418">
        <v>149942523</v>
      </c>
      <c r="AF28" s="413"/>
      <c r="AG28" s="413"/>
      <c r="AH28" s="413">
        <v>63044</v>
      </c>
      <c r="AI28" s="430"/>
      <c r="AJ28" s="431">
        <v>1217644653</v>
      </c>
      <c r="AK28" s="413"/>
      <c r="AL28" s="413"/>
      <c r="AM28" s="413">
        <v>31821</v>
      </c>
      <c r="AN28" s="430"/>
      <c r="AO28" s="418">
        <v>103041912</v>
      </c>
      <c r="AQ28" s="413" t="s">
        <v>289</v>
      </c>
      <c r="AR28" s="413"/>
      <c r="AS28" s="413"/>
      <c r="AT28" s="413"/>
      <c r="AU28" s="413"/>
      <c r="AV28" s="413"/>
      <c r="AW28" s="429">
        <v>34588</v>
      </c>
      <c r="AX28" s="430"/>
      <c r="AY28" s="442">
        <v>433450400</v>
      </c>
      <c r="AZ28" s="429"/>
      <c r="BA28" s="413"/>
      <c r="BB28" s="429">
        <v>25778</v>
      </c>
      <c r="BC28" s="430"/>
      <c r="BD28" s="442">
        <v>260365215</v>
      </c>
      <c r="BE28" s="429"/>
      <c r="BF28" s="413"/>
      <c r="BG28" s="446">
        <v>16726</v>
      </c>
      <c r="BH28" s="417"/>
      <c r="BI28" s="447">
        <v>1059398925</v>
      </c>
      <c r="BJ28" s="446"/>
      <c r="BK28" s="416"/>
      <c r="BL28" s="446">
        <v>13023</v>
      </c>
      <c r="BM28" s="417"/>
      <c r="BN28" s="447">
        <v>198608001</v>
      </c>
      <c r="BP28" s="413" t="s">
        <v>276</v>
      </c>
      <c r="BQ28" s="413"/>
      <c r="BR28" s="413"/>
      <c r="BS28" s="413"/>
      <c r="BT28" s="413"/>
      <c r="BU28" s="413">
        <v>3508</v>
      </c>
      <c r="BV28" s="430"/>
      <c r="BW28" s="431">
        <v>65501439</v>
      </c>
      <c r="BX28" s="413"/>
      <c r="BY28" s="413">
        <v>20491</v>
      </c>
      <c r="BZ28" s="430"/>
      <c r="CA28" s="431">
        <v>100180108</v>
      </c>
      <c r="CB28" s="413"/>
      <c r="CC28" s="413">
        <v>121842</v>
      </c>
      <c r="CD28" s="430"/>
      <c r="CE28" s="431">
        <f>CE21+CE27</f>
        <v>3572784407</v>
      </c>
      <c r="CF28" s="413"/>
      <c r="CG28" s="413">
        <v>55701</v>
      </c>
      <c r="CH28" s="430"/>
      <c r="CI28" s="431">
        <v>867879574</v>
      </c>
      <c r="CK28" s="416" t="s">
        <v>276</v>
      </c>
      <c r="CL28" s="416"/>
      <c r="CM28" s="416"/>
      <c r="CN28" s="416"/>
      <c r="CO28" s="416"/>
      <c r="CP28" s="416"/>
      <c r="CQ28" s="416">
        <v>106956</v>
      </c>
      <c r="CR28" s="417"/>
      <c r="CS28" s="418">
        <v>151611206</v>
      </c>
      <c r="CT28" s="413"/>
      <c r="CU28" s="413">
        <v>86359</v>
      </c>
      <c r="CV28" s="430"/>
      <c r="CW28" s="431">
        <f>CW21+CW27</f>
        <v>1417524182</v>
      </c>
      <c r="CX28" s="413"/>
      <c r="CY28" s="413">
        <v>35053</v>
      </c>
      <c r="CZ28" s="430"/>
      <c r="DA28" s="431">
        <v>-132442627</v>
      </c>
      <c r="DB28" s="413"/>
      <c r="DC28" s="413">
        <v>103393</v>
      </c>
      <c r="DD28" s="430"/>
      <c r="DE28" s="431">
        <v>6103823254</v>
      </c>
      <c r="DG28" s="413" t="s">
        <v>276</v>
      </c>
      <c r="DH28" s="413"/>
      <c r="DI28" s="413"/>
      <c r="DJ28" s="413"/>
      <c r="DK28" s="413"/>
      <c r="DL28" s="416">
        <v>624765</v>
      </c>
      <c r="DM28" s="430"/>
      <c r="DN28" s="418">
        <f>DN21+DN27</f>
        <v>38647645961</v>
      </c>
      <c r="DO28" s="413"/>
      <c r="DP28" s="416">
        <v>152425</v>
      </c>
      <c r="DQ28" s="430"/>
      <c r="DR28" s="418">
        <v>892834422</v>
      </c>
      <c r="DS28" s="413"/>
      <c r="DT28" s="413">
        <v>191156</v>
      </c>
      <c r="DU28" s="430"/>
      <c r="DV28" s="431">
        <v>5533534058</v>
      </c>
      <c r="DW28" s="413"/>
      <c r="DX28" s="413">
        <v>624765</v>
      </c>
      <c r="DY28" s="430"/>
      <c r="DZ28" s="418">
        <f>DZ21+DZ27</f>
        <v>34006946325</v>
      </c>
    </row>
    <row r="29" spans="1:130" s="407" customFormat="1" ht="19.899999999999999" customHeight="1" x14ac:dyDescent="0.2">
      <c r="A29" s="407" t="s">
        <v>277</v>
      </c>
      <c r="F29" s="421">
        <v>17984</v>
      </c>
      <c r="G29" s="419"/>
      <c r="H29" s="420">
        <v>976614367</v>
      </c>
      <c r="I29" s="421"/>
      <c r="J29" s="413">
        <v>2972</v>
      </c>
      <c r="K29" s="419"/>
      <c r="L29" s="420">
        <v>12885596</v>
      </c>
      <c r="M29" s="421"/>
      <c r="N29" s="413">
        <v>4876</v>
      </c>
      <c r="O29" s="419"/>
      <c r="P29" s="420">
        <v>3897836</v>
      </c>
      <c r="Q29" s="420"/>
      <c r="R29" s="407" t="s">
        <v>277</v>
      </c>
      <c r="X29" s="407">
        <v>1691</v>
      </c>
      <c r="Y29" s="432"/>
      <c r="Z29" s="433">
        <v>27540621</v>
      </c>
      <c r="AC29" s="407">
        <v>660</v>
      </c>
      <c r="AD29" s="432"/>
      <c r="AE29" s="420">
        <v>4450218</v>
      </c>
      <c r="AH29" s="407">
        <v>2262</v>
      </c>
      <c r="AI29" s="432"/>
      <c r="AJ29" s="433">
        <v>76010698</v>
      </c>
      <c r="AM29" s="407">
        <v>1049</v>
      </c>
      <c r="AN29" s="432"/>
      <c r="AO29" s="420">
        <v>5739545</v>
      </c>
      <c r="AQ29" s="407" t="s">
        <v>290</v>
      </c>
      <c r="AW29" s="448">
        <v>1381</v>
      </c>
      <c r="AY29" s="442">
        <v>11853246</v>
      </c>
      <c r="AZ29" s="449"/>
      <c r="BB29" s="448">
        <v>1709</v>
      </c>
      <c r="BD29" s="442">
        <v>19120233</v>
      </c>
      <c r="BE29" s="450"/>
      <c r="BG29" s="448">
        <v>358</v>
      </c>
      <c r="BI29" s="442">
        <v>19244254</v>
      </c>
      <c r="BJ29" s="449"/>
      <c r="BL29" s="448">
        <v>270</v>
      </c>
      <c r="BN29" s="442">
        <v>4116227</v>
      </c>
      <c r="BP29" s="407" t="s">
        <v>277</v>
      </c>
      <c r="BU29" s="448">
        <v>68</v>
      </c>
      <c r="BV29" s="406"/>
      <c r="BW29" s="431">
        <v>2027889</v>
      </c>
      <c r="BY29" s="407">
        <v>797</v>
      </c>
      <c r="BZ29" s="432"/>
      <c r="CA29" s="431">
        <v>4331542</v>
      </c>
      <c r="CC29" s="407">
        <v>2200</v>
      </c>
      <c r="CD29" s="432"/>
      <c r="CE29" s="433">
        <v>14744162</v>
      </c>
      <c r="CG29" s="448">
        <v>755</v>
      </c>
      <c r="CH29" s="406"/>
      <c r="CI29" s="431">
        <v>16639582</v>
      </c>
      <c r="CK29" s="421" t="s">
        <v>277</v>
      </c>
      <c r="CL29" s="421"/>
      <c r="CM29" s="421"/>
      <c r="CN29" s="421"/>
      <c r="CO29" s="421"/>
      <c r="CP29" s="421"/>
      <c r="CQ29" s="463">
        <v>1852</v>
      </c>
      <c r="CR29" s="444"/>
      <c r="CS29" s="418">
        <v>3025747</v>
      </c>
      <c r="CT29" s="406"/>
      <c r="CU29" s="464" t="s">
        <v>303</v>
      </c>
      <c r="CV29" s="406"/>
      <c r="CW29" s="465" t="s">
        <v>303</v>
      </c>
      <c r="CY29" s="413">
        <v>1337</v>
      </c>
      <c r="CZ29" s="419"/>
      <c r="DA29" s="420">
        <v>-13108093</v>
      </c>
      <c r="DB29" s="421"/>
      <c r="DC29" s="421">
        <v>61585</v>
      </c>
      <c r="DD29" s="419"/>
      <c r="DE29" s="420">
        <v>886827974</v>
      </c>
      <c r="DG29" s="413" t="s">
        <v>277</v>
      </c>
      <c r="DH29" s="413"/>
      <c r="DI29" s="413"/>
      <c r="DJ29" s="413"/>
      <c r="DK29" s="413"/>
      <c r="DL29" s="676" t="s">
        <v>310</v>
      </c>
      <c r="DM29" s="676"/>
      <c r="DN29" s="676"/>
      <c r="DO29" s="429"/>
      <c r="DP29" s="660" t="s">
        <v>311</v>
      </c>
      <c r="DQ29" s="660"/>
      <c r="DR29" s="660"/>
      <c r="DS29" s="429"/>
      <c r="DT29" s="413">
        <v>12451</v>
      </c>
      <c r="DU29" s="430"/>
      <c r="DV29" s="431">
        <v>56595976</v>
      </c>
      <c r="DX29" s="407">
        <v>92301</v>
      </c>
      <c r="DY29" s="432"/>
      <c r="DZ29" s="433">
        <v>1261219502</v>
      </c>
    </row>
    <row r="30" spans="1:130" s="407" customFormat="1" ht="19.899999999999999" customHeight="1" x14ac:dyDescent="0.2">
      <c r="A30" s="411" t="s">
        <v>278</v>
      </c>
      <c r="B30" s="411"/>
      <c r="C30" s="411"/>
      <c r="D30" s="411"/>
      <c r="E30" s="411"/>
      <c r="F30" s="424">
        <f>F28+F29</f>
        <v>477853</v>
      </c>
      <c r="G30" s="425"/>
      <c r="H30" s="426">
        <f>H28+H29</f>
        <v>24366590652</v>
      </c>
      <c r="I30" s="424"/>
      <c r="J30" s="424">
        <f>J28+J29</f>
        <v>113839</v>
      </c>
      <c r="K30" s="425"/>
      <c r="L30" s="426">
        <f>L28+L29</f>
        <v>538809742</v>
      </c>
      <c r="M30" s="424"/>
      <c r="N30" s="424">
        <f>N28+N29</f>
        <v>190511</v>
      </c>
      <c r="O30" s="425"/>
      <c r="P30" s="426">
        <f>P28+P29</f>
        <v>168449096</v>
      </c>
      <c r="Q30" s="420"/>
      <c r="R30" s="411" t="s">
        <v>278</v>
      </c>
      <c r="S30" s="411"/>
      <c r="T30" s="411"/>
      <c r="U30" s="411"/>
      <c r="V30" s="411"/>
      <c r="W30" s="411"/>
      <c r="X30" s="411">
        <f>X28+X29</f>
        <v>62327</v>
      </c>
      <c r="Y30" s="434"/>
      <c r="Z30" s="435">
        <f>Z28+Z29</f>
        <v>1275922350</v>
      </c>
      <c r="AA30" s="411"/>
      <c r="AB30" s="411"/>
      <c r="AC30" s="411">
        <f>AC28+AC29</f>
        <v>22360</v>
      </c>
      <c r="AD30" s="434"/>
      <c r="AE30" s="426">
        <f>AE28+AE29</f>
        <v>154392741</v>
      </c>
      <c r="AF30" s="411"/>
      <c r="AG30" s="411"/>
      <c r="AH30" s="411">
        <f>AH28+AH29</f>
        <v>65306</v>
      </c>
      <c r="AI30" s="434"/>
      <c r="AJ30" s="435">
        <f>AJ28+AJ29</f>
        <v>1293655351</v>
      </c>
      <c r="AK30" s="411"/>
      <c r="AL30" s="411"/>
      <c r="AM30" s="411">
        <f>AM28+AM29</f>
        <v>32870</v>
      </c>
      <c r="AN30" s="434"/>
      <c r="AO30" s="426">
        <f>AO28+AO29</f>
        <v>108781457</v>
      </c>
      <c r="AQ30" s="411" t="s">
        <v>291</v>
      </c>
      <c r="AR30" s="411"/>
      <c r="AS30" s="411"/>
      <c r="AT30" s="411"/>
      <c r="AU30" s="411"/>
      <c r="AV30" s="411"/>
      <c r="AW30" s="451">
        <f>AW28+AW29</f>
        <v>35969</v>
      </c>
      <c r="AX30" s="434"/>
      <c r="AY30" s="452">
        <f>AY28+AY29</f>
        <v>445303646</v>
      </c>
      <c r="AZ30" s="451"/>
      <c r="BA30" s="411"/>
      <c r="BB30" s="451">
        <f>BB28+BB29</f>
        <v>27487</v>
      </c>
      <c r="BC30" s="434"/>
      <c r="BD30" s="452">
        <f>BD28+BD29</f>
        <v>279485448</v>
      </c>
      <c r="BE30" s="451"/>
      <c r="BF30" s="411"/>
      <c r="BG30" s="451">
        <f>BG28+BG29</f>
        <v>17084</v>
      </c>
      <c r="BH30" s="434"/>
      <c r="BI30" s="452">
        <f>BI28+BI29</f>
        <v>1078643179</v>
      </c>
      <c r="BJ30" s="451"/>
      <c r="BK30" s="411"/>
      <c r="BL30" s="451">
        <f>BL28+BL29</f>
        <v>13293</v>
      </c>
      <c r="BM30" s="434"/>
      <c r="BN30" s="452">
        <f>BN28+BN29</f>
        <v>202724228</v>
      </c>
      <c r="BP30" s="411" t="s">
        <v>278</v>
      </c>
      <c r="BQ30" s="411"/>
      <c r="BR30" s="411"/>
      <c r="BS30" s="411"/>
      <c r="BT30" s="411"/>
      <c r="BU30" s="411">
        <f>BU28+BU29</f>
        <v>3576</v>
      </c>
      <c r="BV30" s="434"/>
      <c r="BW30" s="435">
        <f>BW28+BW29</f>
        <v>67529328</v>
      </c>
      <c r="BX30" s="411"/>
      <c r="BY30" s="411">
        <f>BY28+BY29</f>
        <v>21288</v>
      </c>
      <c r="BZ30" s="434"/>
      <c r="CA30" s="435">
        <f>CA28+CA29</f>
        <v>104511650</v>
      </c>
      <c r="CB30" s="411"/>
      <c r="CC30" s="411">
        <f>CC28+CC29</f>
        <v>124042</v>
      </c>
      <c r="CD30" s="434"/>
      <c r="CE30" s="435">
        <f>CE28+CE29</f>
        <v>3587528569</v>
      </c>
      <c r="CF30" s="411"/>
      <c r="CG30" s="411">
        <f>CG28+CG29</f>
        <v>56456</v>
      </c>
      <c r="CH30" s="434"/>
      <c r="CI30" s="435">
        <f>CI28+CI29</f>
        <v>884519156</v>
      </c>
      <c r="CK30" s="424" t="s">
        <v>278</v>
      </c>
      <c r="CL30" s="424"/>
      <c r="CM30" s="424"/>
      <c r="CN30" s="424"/>
      <c r="CO30" s="424"/>
      <c r="CP30" s="424"/>
      <c r="CQ30" s="424">
        <f>CQ28+CQ29</f>
        <v>108808</v>
      </c>
      <c r="CR30" s="425"/>
      <c r="CS30" s="426">
        <f>CS28+CS29</f>
        <v>154636953</v>
      </c>
      <c r="CT30" s="411"/>
      <c r="CU30" s="411">
        <f>CU28+0</f>
        <v>86359</v>
      </c>
      <c r="CV30" s="434"/>
      <c r="CW30" s="435">
        <f>CW28+0</f>
        <v>1417524182</v>
      </c>
      <c r="CX30" s="411"/>
      <c r="CY30" s="411">
        <f>CY28+CY29</f>
        <v>36390</v>
      </c>
      <c r="CZ30" s="434"/>
      <c r="DA30" s="435">
        <f>DA28+DA29</f>
        <v>-145550720</v>
      </c>
      <c r="DB30" s="411"/>
      <c r="DC30" s="411">
        <f>DC28+DC29</f>
        <v>164978</v>
      </c>
      <c r="DD30" s="434"/>
      <c r="DE30" s="435">
        <f>DE28+DE29</f>
        <v>6990651228</v>
      </c>
      <c r="DG30" s="411" t="s">
        <v>278</v>
      </c>
      <c r="DH30" s="411"/>
      <c r="DI30" s="411"/>
      <c r="DJ30" s="411"/>
      <c r="DK30" s="411"/>
      <c r="DL30" s="411">
        <f>DL28</f>
        <v>624765</v>
      </c>
      <c r="DM30" s="434"/>
      <c r="DN30" s="435">
        <f>DN28+DN29</f>
        <v>38647645961</v>
      </c>
      <c r="DO30" s="411"/>
      <c r="DP30" s="411">
        <f>DP28+0</f>
        <v>152425</v>
      </c>
      <c r="DQ30" s="434"/>
      <c r="DR30" s="435">
        <f>DR28+DR29</f>
        <v>892834422</v>
      </c>
      <c r="DS30" s="411"/>
      <c r="DT30" s="411">
        <f>DT28+DT29</f>
        <v>203607</v>
      </c>
      <c r="DU30" s="434"/>
      <c r="DV30" s="435">
        <f>DV28+DV29</f>
        <v>5590130034</v>
      </c>
      <c r="DW30" s="411"/>
      <c r="DX30" s="411">
        <f>DX28+DX29</f>
        <v>717066</v>
      </c>
      <c r="DY30" s="434"/>
      <c r="DZ30" s="435">
        <f>DZ28+DZ29</f>
        <v>35268165827</v>
      </c>
    </row>
    <row r="31" spans="1:130" s="407" customFormat="1" ht="12" x14ac:dyDescent="0.2">
      <c r="A31" s="413"/>
      <c r="B31" s="413"/>
      <c r="C31" s="413"/>
      <c r="D31" s="413"/>
      <c r="E31" s="413"/>
      <c r="F31" s="413"/>
      <c r="G31" s="413"/>
      <c r="H31" s="413"/>
      <c r="I31" s="413"/>
      <c r="J31" s="413"/>
      <c r="R31" s="413"/>
      <c r="S31" s="413"/>
      <c r="T31" s="413"/>
      <c r="U31" s="413"/>
      <c r="V31" s="413"/>
      <c r="W31" s="413"/>
      <c r="X31" s="413"/>
      <c r="Y31" s="413"/>
      <c r="Z31" s="413"/>
      <c r="AA31" s="413"/>
      <c r="AB31" s="413"/>
      <c r="AC31" s="413"/>
      <c r="DI31" s="413"/>
      <c r="DJ31" s="413"/>
      <c r="DK31" s="413"/>
      <c r="DL31" s="413"/>
      <c r="DM31" s="413"/>
      <c r="DN31" s="413"/>
      <c r="DO31" s="413"/>
      <c r="DP31" s="413"/>
      <c r="DQ31" s="413"/>
      <c r="DR31" s="413"/>
      <c r="DS31" s="413"/>
      <c r="DT31" s="413"/>
    </row>
    <row r="32" spans="1:130" x14ac:dyDescent="0.25">
      <c r="A32" s="413"/>
      <c r="B32" s="258" t="s">
        <v>312</v>
      </c>
      <c r="C32" s="413"/>
      <c r="D32" s="413"/>
      <c r="E32" s="413"/>
      <c r="F32" s="413"/>
      <c r="G32" s="413"/>
      <c r="H32" s="413"/>
      <c r="I32" s="413"/>
      <c r="J32" s="413"/>
      <c r="R32" s="413"/>
      <c r="S32" s="413"/>
      <c r="T32" s="413"/>
      <c r="U32" s="413"/>
      <c r="V32" s="413"/>
      <c r="W32" s="413"/>
      <c r="X32" s="413"/>
      <c r="Y32" s="413"/>
      <c r="Z32" s="413"/>
      <c r="AA32" s="413"/>
      <c r="AB32" s="413"/>
      <c r="AC32" s="413"/>
      <c r="DG32" s="469"/>
      <c r="DH32" s="470"/>
      <c r="DI32" s="413"/>
      <c r="DJ32" s="413"/>
      <c r="DK32" s="413"/>
      <c r="DL32" s="413"/>
      <c r="DM32" s="413"/>
      <c r="DN32" s="413"/>
      <c r="DO32" s="413"/>
      <c r="DP32" s="413"/>
      <c r="DQ32" s="413"/>
      <c r="DR32" s="413"/>
      <c r="DS32" s="413"/>
      <c r="DT32" s="413"/>
      <c r="DU32" s="407"/>
      <c r="DV32" s="407"/>
      <c r="DW32" s="407"/>
      <c r="DX32" s="407"/>
      <c r="DY32" s="407"/>
      <c r="DZ32" s="407"/>
    </row>
    <row r="33" spans="1:29" x14ac:dyDescent="0.25">
      <c r="A33" s="413"/>
      <c r="B33" s="258" t="s">
        <v>313</v>
      </c>
      <c r="C33" s="413"/>
      <c r="D33" s="413"/>
      <c r="E33" s="413"/>
      <c r="F33" s="413"/>
      <c r="G33" s="413"/>
      <c r="H33" s="413"/>
      <c r="I33" s="413"/>
      <c r="J33" s="413"/>
      <c r="R33" s="413"/>
      <c r="S33" s="413"/>
      <c r="T33" s="413"/>
      <c r="U33" s="413"/>
      <c r="V33" s="413"/>
      <c r="W33" s="413"/>
      <c r="X33" s="413"/>
      <c r="Y33" s="413"/>
      <c r="Z33" s="413"/>
      <c r="AA33" s="413"/>
      <c r="AB33" s="413"/>
      <c r="AC33" s="413"/>
    </row>
    <row r="34" spans="1:29" x14ac:dyDescent="0.25">
      <c r="A34" s="413"/>
      <c r="B34" s="258" t="s">
        <v>314</v>
      </c>
      <c r="C34" s="413"/>
      <c r="D34" s="413"/>
      <c r="E34" s="413"/>
      <c r="F34" s="413"/>
      <c r="G34" s="413"/>
      <c r="H34" s="413"/>
      <c r="I34" s="413"/>
      <c r="J34" s="413"/>
      <c r="R34" s="413"/>
      <c r="S34" s="413"/>
      <c r="T34" s="413"/>
      <c r="U34" s="413"/>
      <c r="V34" s="413"/>
      <c r="W34" s="413"/>
      <c r="X34" s="413"/>
      <c r="Y34" s="413"/>
      <c r="Z34" s="413"/>
      <c r="AA34" s="413"/>
      <c r="AB34" s="413"/>
      <c r="AC34" s="413"/>
    </row>
    <row r="35" spans="1:29" x14ac:dyDescent="0.25">
      <c r="A35" s="413"/>
      <c r="B35" s="413"/>
      <c r="C35" s="413"/>
      <c r="D35" s="413"/>
      <c r="E35" s="413"/>
      <c r="F35" s="413"/>
      <c r="G35" s="413"/>
      <c r="H35" s="413"/>
      <c r="I35" s="413"/>
      <c r="J35" s="413"/>
      <c r="R35" s="413"/>
      <c r="S35" s="413"/>
      <c r="T35" s="413"/>
      <c r="U35" s="413"/>
      <c r="V35" s="413"/>
      <c r="W35" s="413"/>
      <c r="X35" s="413"/>
      <c r="Y35" s="413"/>
      <c r="Z35" s="413"/>
      <c r="AA35" s="413"/>
      <c r="AB35" s="413"/>
      <c r="AC35" s="413"/>
    </row>
  </sheetData>
  <mergeCells count="83">
    <mergeCell ref="DL29:DN29"/>
    <mergeCell ref="DP29:DR29"/>
    <mergeCell ref="DL5:DN5"/>
    <mergeCell ref="DP5:DR5"/>
    <mergeCell ref="DT5:DV5"/>
    <mergeCell ref="DX5:DZ5"/>
    <mergeCell ref="DG6:DJ6"/>
    <mergeCell ref="DG7:DJ7"/>
    <mergeCell ref="CK7:CN7"/>
    <mergeCell ref="CK8:CQ8"/>
    <mergeCell ref="CK22:CP22"/>
    <mergeCell ref="CL23:CN23"/>
    <mergeCell ref="DG8:DK8"/>
    <mergeCell ref="DG22:DK22"/>
    <mergeCell ref="DH23:DJ23"/>
    <mergeCell ref="CK27:CP27"/>
    <mergeCell ref="DG1:DZ1"/>
    <mergeCell ref="DG2:DZ2"/>
    <mergeCell ref="DL4:DN4"/>
    <mergeCell ref="DP4:DR4"/>
    <mergeCell ref="DT4:DV4"/>
    <mergeCell ref="DC4:DE4"/>
    <mergeCell ref="CP5:CS5"/>
    <mergeCell ref="CT5:CW5"/>
    <mergeCell ref="CX5:DA5"/>
    <mergeCell ref="DB5:DE5"/>
    <mergeCell ref="CK6:CN6"/>
    <mergeCell ref="CK1:DE1"/>
    <mergeCell ref="CK2:DE2"/>
    <mergeCell ref="CP4:CS4"/>
    <mergeCell ref="CT4:CW4"/>
    <mergeCell ref="BP6:BS6"/>
    <mergeCell ref="BP7:BS7"/>
    <mergeCell ref="BP8:BU8"/>
    <mergeCell ref="BQ23:BS23"/>
    <mergeCell ref="BP27:BT27"/>
    <mergeCell ref="CY4:DA4"/>
    <mergeCell ref="BP1:CI1"/>
    <mergeCell ref="BP2:CI2"/>
    <mergeCell ref="BU4:BW4"/>
    <mergeCell ref="BX4:CA4"/>
    <mergeCell ref="CF4:CI4"/>
    <mergeCell ref="BU5:BW5"/>
    <mergeCell ref="BX5:CA5"/>
    <mergeCell ref="CB5:CE5"/>
    <mergeCell ref="CF5:CI5"/>
    <mergeCell ref="AQ1:BN1"/>
    <mergeCell ref="AQ2:BN2"/>
    <mergeCell ref="AV4:BD4"/>
    <mergeCell ref="BF4:BN4"/>
    <mergeCell ref="AV5:AY5"/>
    <mergeCell ref="BA5:BD5"/>
    <mergeCell ref="AQ27:AV27"/>
    <mergeCell ref="BF5:BI5"/>
    <mergeCell ref="BK5:BN5"/>
    <mergeCell ref="AQ6:AT6"/>
    <mergeCell ref="AQ7:AT7"/>
    <mergeCell ref="AQ8:AU8"/>
    <mergeCell ref="AR23:AU23"/>
    <mergeCell ref="A7:D7"/>
    <mergeCell ref="A8:E8"/>
    <mergeCell ref="A22:E22"/>
    <mergeCell ref="B23:D23"/>
    <mergeCell ref="A1:P1"/>
    <mergeCell ref="A2:P2"/>
    <mergeCell ref="F4:H4"/>
    <mergeCell ref="J4:L4"/>
    <mergeCell ref="N4:P4"/>
    <mergeCell ref="A6:D6"/>
    <mergeCell ref="R27:W27"/>
    <mergeCell ref="R1:AO1"/>
    <mergeCell ref="R2:AO2"/>
    <mergeCell ref="W4:AE4"/>
    <mergeCell ref="AG4:AO4"/>
    <mergeCell ref="W5:Z5"/>
    <mergeCell ref="AB5:AE5"/>
    <mergeCell ref="AG5:AJ5"/>
    <mergeCell ref="AL5:AO5"/>
    <mergeCell ref="R6:U6"/>
    <mergeCell ref="R7:U7"/>
    <mergeCell ref="R8:X8"/>
    <mergeCell ref="R22:W22"/>
    <mergeCell ref="S23:U2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30"/>
  <sheetViews>
    <sheetView workbookViewId="0">
      <selection activeCell="O26" sqref="O26"/>
    </sheetView>
  </sheetViews>
  <sheetFormatPr defaultRowHeight="15" x14ac:dyDescent="0.25"/>
  <cols>
    <col min="1" max="1" width="11.42578125" style="115" customWidth="1"/>
    <col min="2" max="2" width="5.85546875" style="115" customWidth="1"/>
    <col min="3" max="3" width="9.28515625" style="115" customWidth="1"/>
    <col min="4" max="4" width="2.42578125" style="115" customWidth="1"/>
    <col min="5" max="5" width="10.7109375" style="115" customWidth="1"/>
    <col min="6" max="6" width="2.28515625" style="115" customWidth="1"/>
    <col min="7" max="7" width="10.7109375" style="115" customWidth="1"/>
    <col min="8" max="8" width="2.28515625" style="115" customWidth="1"/>
    <col min="9" max="9" width="10.7109375" style="115" customWidth="1"/>
    <col min="10" max="10" width="2.28515625" style="115" customWidth="1"/>
    <col min="11" max="11" width="19.7109375" style="115" customWidth="1"/>
    <col min="12" max="16384" width="9.140625" style="115"/>
  </cols>
  <sheetData>
    <row r="1" spans="1:14" ht="15.75" x14ac:dyDescent="0.25">
      <c r="A1" s="480" t="s">
        <v>144</v>
      </c>
      <c r="B1" s="480"/>
      <c r="C1" s="480"/>
      <c r="D1" s="480"/>
      <c r="E1" s="480"/>
      <c r="F1" s="480"/>
      <c r="G1" s="480"/>
      <c r="H1" s="480"/>
      <c r="I1" s="480"/>
      <c r="J1" s="480"/>
      <c r="K1" s="480"/>
    </row>
    <row r="2" spans="1:14" ht="15.75" customHeight="1" x14ac:dyDescent="0.25">
      <c r="A2" s="480" t="s">
        <v>145</v>
      </c>
      <c r="B2" s="480"/>
      <c r="C2" s="480"/>
      <c r="D2" s="480"/>
      <c r="E2" s="480"/>
      <c r="F2" s="480"/>
      <c r="G2" s="480"/>
      <c r="H2" s="480"/>
      <c r="I2" s="480"/>
      <c r="J2" s="480"/>
      <c r="K2" s="480"/>
    </row>
    <row r="3" spans="1:14" ht="17.25" customHeight="1" x14ac:dyDescent="0.25">
      <c r="A3" s="481" t="s">
        <v>26</v>
      </c>
      <c r="B3" s="481"/>
      <c r="C3" s="481"/>
      <c r="D3" s="481"/>
      <c r="E3" s="481"/>
      <c r="F3" s="481"/>
      <c r="G3" s="481"/>
      <c r="H3" s="481"/>
      <c r="I3" s="481"/>
      <c r="J3" s="481"/>
      <c r="K3" s="481"/>
    </row>
    <row r="4" spans="1:14" x14ac:dyDescent="0.25">
      <c r="A4" s="482" t="s">
        <v>88</v>
      </c>
      <c r="B4" s="482"/>
      <c r="C4" s="482"/>
      <c r="D4" s="482"/>
      <c r="E4" s="482"/>
      <c r="F4" s="482"/>
      <c r="G4" s="482"/>
      <c r="H4" s="482"/>
      <c r="I4" s="482"/>
      <c r="J4" s="482"/>
      <c r="K4" s="482"/>
    </row>
    <row r="5" spans="1:14" ht="15" customHeight="1" x14ac:dyDescent="0.25">
      <c r="A5" s="477" t="s">
        <v>24</v>
      </c>
      <c r="B5" s="478"/>
      <c r="C5" s="478"/>
      <c r="D5" s="478"/>
      <c r="E5" s="477" t="s">
        <v>3</v>
      </c>
      <c r="F5" s="478"/>
      <c r="G5" s="477" t="s">
        <v>4</v>
      </c>
      <c r="H5" s="478"/>
      <c r="I5" s="477" t="s">
        <v>5</v>
      </c>
      <c r="J5" s="478"/>
      <c r="K5" s="483" t="s">
        <v>25</v>
      </c>
    </row>
    <row r="6" spans="1:14" x14ac:dyDescent="0.25">
      <c r="A6" s="479"/>
      <c r="B6" s="479"/>
      <c r="C6" s="479"/>
      <c r="D6" s="479"/>
      <c r="E6" s="479"/>
      <c r="F6" s="479"/>
      <c r="G6" s="479"/>
      <c r="H6" s="479"/>
      <c r="I6" s="479"/>
      <c r="J6" s="479"/>
      <c r="K6" s="484"/>
    </row>
    <row r="7" spans="1:14" x14ac:dyDescent="0.25">
      <c r="A7" s="207" t="s">
        <v>92</v>
      </c>
      <c r="B7" s="208" t="s">
        <v>93</v>
      </c>
      <c r="C7" s="207">
        <v>5000</v>
      </c>
      <c r="D7" s="209"/>
      <c r="E7" s="210">
        <f>('[1]Table 1'!$B$109+'[1]Table 1'!$B$110)/1000000</f>
        <v>0.231323</v>
      </c>
      <c r="F7" s="211"/>
      <c r="G7" s="8">
        <f>('[1]Table 1'!$C$109+'[1]Table 1'!$C$110)/1000000</f>
        <v>1.21E-2</v>
      </c>
      <c r="H7" s="8"/>
      <c r="I7" s="8">
        <f>('[1]Table 1'!$D$109+'[1]Table 1'!$D$110)/1000000</f>
        <v>0.45560899999999999</v>
      </c>
      <c r="J7" s="211"/>
      <c r="K7" s="212">
        <f>SUM(E7:I7)</f>
        <v>0.69903199999999999</v>
      </c>
      <c r="L7" s="224"/>
      <c r="M7" s="97"/>
      <c r="N7" s="97"/>
    </row>
    <row r="8" spans="1:14" x14ac:dyDescent="0.25">
      <c r="A8" s="225">
        <v>5000</v>
      </c>
      <c r="B8" s="226" t="s">
        <v>94</v>
      </c>
      <c r="C8" s="227">
        <v>10000</v>
      </c>
      <c r="D8" s="213"/>
      <c r="E8" s="211">
        <f>'[1]Table 1'!B111/1000000</f>
        <v>3.1242169999999998</v>
      </c>
      <c r="F8" s="211"/>
      <c r="G8" s="211">
        <f>'[1]Table 1'!C111/1000000</f>
        <v>0.13012000000000001</v>
      </c>
      <c r="H8" s="8"/>
      <c r="I8" s="211">
        <f>'[1]Table 1'!D111/1000000</f>
        <v>1.409691</v>
      </c>
      <c r="J8" s="211"/>
      <c r="K8" s="8">
        <f t="shared" ref="K8:K17" si="0">SUM(E8:I8)</f>
        <v>4.6640280000000001</v>
      </c>
      <c r="L8" s="224"/>
    </row>
    <row r="9" spans="1:14" x14ac:dyDescent="0.25">
      <c r="A9" s="225">
        <v>10000</v>
      </c>
      <c r="B9" s="226" t="s">
        <v>94</v>
      </c>
      <c r="C9" s="227">
        <v>20000</v>
      </c>
      <c r="D9" s="213"/>
      <c r="E9" s="211">
        <f>'[1]Table 1'!B112/1000000</f>
        <v>26.981593</v>
      </c>
      <c r="F9" s="214"/>
      <c r="G9" s="211">
        <f>'[1]Table 1'!C112/1000000</f>
        <v>0.91123799999999999</v>
      </c>
      <c r="H9" s="8"/>
      <c r="I9" s="211">
        <f>'[1]Table 1'!D112/1000000</f>
        <v>5.0373999999999999</v>
      </c>
      <c r="J9" s="211"/>
      <c r="K9" s="8">
        <f t="shared" si="0"/>
        <v>32.930230999999999</v>
      </c>
      <c r="L9" s="224"/>
    </row>
    <row r="10" spans="1:14" x14ac:dyDescent="0.25">
      <c r="A10" s="225">
        <v>20000</v>
      </c>
      <c r="B10" s="226" t="s">
        <v>94</v>
      </c>
      <c r="C10" s="227">
        <v>30000</v>
      </c>
      <c r="D10" s="213"/>
      <c r="E10" s="211">
        <f>'[1]Table 1'!B113/1000000</f>
        <v>63.619667999999997</v>
      </c>
      <c r="F10" s="211"/>
      <c r="G10" s="211">
        <f>'[1]Table 1'!C113/1000000</f>
        <v>1.875813</v>
      </c>
      <c r="H10" s="8"/>
      <c r="I10" s="211">
        <f>'[1]Table 1'!D113/1000000</f>
        <v>6.1753179999999999</v>
      </c>
      <c r="J10" s="211"/>
      <c r="K10" s="8">
        <f t="shared" si="0"/>
        <v>71.670799000000002</v>
      </c>
      <c r="L10" s="224"/>
    </row>
    <row r="11" spans="1:14" x14ac:dyDescent="0.25">
      <c r="A11" s="225">
        <v>30000</v>
      </c>
      <c r="B11" s="226" t="s">
        <v>94</v>
      </c>
      <c r="C11" s="227">
        <v>40000</v>
      </c>
      <c r="D11" s="213"/>
      <c r="E11" s="211">
        <f>'[1]Table 1'!B114/1000000</f>
        <v>91.293796999999998</v>
      </c>
      <c r="F11" s="211"/>
      <c r="G11" s="211">
        <f>'[1]Table 1'!C114/1000000</f>
        <v>2.309564</v>
      </c>
      <c r="H11" s="8"/>
      <c r="I11" s="211">
        <f>'[1]Table 1'!D114/1000000</f>
        <v>5.8955510000000002</v>
      </c>
      <c r="J11" s="211"/>
      <c r="K11" s="8">
        <f t="shared" si="0"/>
        <v>99.49891199999999</v>
      </c>
      <c r="L11" s="224"/>
    </row>
    <row r="12" spans="1:14" x14ac:dyDescent="0.25">
      <c r="A12" s="225">
        <v>40000</v>
      </c>
      <c r="B12" s="226" t="s">
        <v>94</v>
      </c>
      <c r="C12" s="227">
        <v>50000</v>
      </c>
      <c r="D12" s="213"/>
      <c r="E12" s="211">
        <f>'[1]Table 1'!B115/1000000</f>
        <v>100.786721</v>
      </c>
      <c r="F12" s="211"/>
      <c r="G12" s="211">
        <f>'[1]Table 1'!C115/1000000</f>
        <v>2.1050469999999999</v>
      </c>
      <c r="H12" s="8"/>
      <c r="I12" s="211">
        <f>'[1]Table 1'!D115/1000000</f>
        <v>5.3132409999999997</v>
      </c>
      <c r="J12" s="211"/>
      <c r="K12" s="8">
        <f t="shared" si="0"/>
        <v>108.205009</v>
      </c>
      <c r="L12" s="224"/>
    </row>
    <row r="13" spans="1:14" x14ac:dyDescent="0.25">
      <c r="A13" s="225">
        <v>50000</v>
      </c>
      <c r="B13" s="226" t="s">
        <v>94</v>
      </c>
      <c r="C13" s="227">
        <v>75000</v>
      </c>
      <c r="D13" s="213"/>
      <c r="E13" s="211">
        <f>'[1]Table 1'!B116/1000000</f>
        <v>227.107449</v>
      </c>
      <c r="F13" s="211"/>
      <c r="G13" s="211">
        <f>'[1]Table 1'!C116/1000000</f>
        <v>3.1498550000000001</v>
      </c>
      <c r="H13" s="8"/>
      <c r="I13" s="211">
        <f>'[1]Table 1'!D116/1000000</f>
        <v>11.143321</v>
      </c>
      <c r="J13" s="211"/>
      <c r="K13" s="8">
        <f t="shared" si="0"/>
        <v>241.40062499999999</v>
      </c>
      <c r="L13" s="224"/>
    </row>
    <row r="14" spans="1:14" x14ac:dyDescent="0.25">
      <c r="A14" s="225">
        <v>75000</v>
      </c>
      <c r="B14" s="226" t="s">
        <v>94</v>
      </c>
      <c r="C14" s="227">
        <v>100000</v>
      </c>
      <c r="D14" s="213"/>
      <c r="E14" s="211">
        <f>'[1]Table 1'!B117/1000000</f>
        <v>213.13016999999999</v>
      </c>
      <c r="F14" s="211"/>
      <c r="G14" s="211">
        <f>'[1]Table 1'!C117/1000000</f>
        <v>1.416194</v>
      </c>
      <c r="H14" s="8"/>
      <c r="I14" s="211">
        <f>'[1]Table 1'!D117/1000000</f>
        <v>9.4124890000000008</v>
      </c>
      <c r="J14" s="211"/>
      <c r="K14" s="8">
        <f t="shared" si="0"/>
        <v>223.95885299999998</v>
      </c>
      <c r="L14" s="224"/>
    </row>
    <row r="15" spans="1:14" x14ac:dyDescent="0.25">
      <c r="A15" s="225">
        <v>100000</v>
      </c>
      <c r="B15" s="226" t="s">
        <v>94</v>
      </c>
      <c r="C15" s="227">
        <v>150000</v>
      </c>
      <c r="D15" s="213"/>
      <c r="E15" s="211">
        <f>'[1]Table 1'!B118/1000000</f>
        <v>323.85688599999997</v>
      </c>
      <c r="F15" s="211"/>
      <c r="G15" s="211">
        <f>'[1]Table 1'!C118/1000000</f>
        <v>0.12523699999999999</v>
      </c>
      <c r="H15" s="8"/>
      <c r="I15" s="211">
        <f>'[1]Table 1'!D118/1000000</f>
        <v>12.687962000000001</v>
      </c>
      <c r="J15" s="211"/>
      <c r="K15" s="8">
        <f t="shared" si="0"/>
        <v>336.67008500000003</v>
      </c>
      <c r="L15" s="224"/>
    </row>
    <row r="16" spans="1:14" x14ac:dyDescent="0.25">
      <c r="A16" s="225">
        <v>150000</v>
      </c>
      <c r="B16" s="226" t="s">
        <v>94</v>
      </c>
      <c r="C16" s="227">
        <v>200000</v>
      </c>
      <c r="D16" s="213"/>
      <c r="E16" s="211">
        <f>'[1]Table 1'!B119/1000000</f>
        <v>183.59239700000001</v>
      </c>
      <c r="F16" s="211"/>
      <c r="G16" s="211">
        <f>'[1]Table 1'!C119/1000000</f>
        <v>0</v>
      </c>
      <c r="H16" s="8"/>
      <c r="I16" s="211">
        <f>'[1]Table 1'!D119/1000000</f>
        <v>8.4699460000000002</v>
      </c>
      <c r="J16" s="211"/>
      <c r="K16" s="8">
        <f t="shared" si="0"/>
        <v>192.062343</v>
      </c>
      <c r="L16" s="224"/>
    </row>
    <row r="17" spans="1:16" x14ac:dyDescent="0.25">
      <c r="A17" s="225">
        <v>200000</v>
      </c>
      <c r="B17" s="226" t="s">
        <v>94</v>
      </c>
      <c r="C17" s="227">
        <v>300000</v>
      </c>
      <c r="D17" s="213"/>
      <c r="E17" s="211">
        <f>'[1]Table 1'!B120/1000000</f>
        <v>169.59526700000001</v>
      </c>
      <c r="F17" s="211"/>
      <c r="G17" s="211">
        <f>'[1]Table 1'!C120/1000000</f>
        <v>0</v>
      </c>
      <c r="H17" s="8"/>
      <c r="I17" s="211">
        <f>'[1]Table 1'!D120/1000000</f>
        <v>10.764303999999999</v>
      </c>
      <c r="J17" s="211"/>
      <c r="K17" s="8">
        <f t="shared" si="0"/>
        <v>180.35957100000002</v>
      </c>
      <c r="L17" s="224"/>
    </row>
    <row r="18" spans="1:16" x14ac:dyDescent="0.25">
      <c r="A18" s="225">
        <v>300000</v>
      </c>
      <c r="B18" s="226" t="s">
        <v>95</v>
      </c>
      <c r="C18" s="228" t="s">
        <v>96</v>
      </c>
      <c r="D18" s="213"/>
      <c r="E18" s="211">
        <f>'[1]Table 1'!B121/1000000</f>
        <v>521.71164199999998</v>
      </c>
      <c r="F18" s="211"/>
      <c r="G18" s="211">
        <f>'[1]Table 1'!C121/1000000</f>
        <v>0</v>
      </c>
      <c r="H18" s="8"/>
      <c r="I18" s="211">
        <f>'[1]Table 1'!D121/1000000</f>
        <v>60.469805000000001</v>
      </c>
      <c r="J18" s="211"/>
      <c r="K18" s="8">
        <f>SUM(E18:I18)</f>
        <v>582.18144699999993</v>
      </c>
      <c r="L18" s="224"/>
      <c r="O18" s="133"/>
      <c r="P18" s="133"/>
    </row>
    <row r="19" spans="1:16" x14ac:dyDescent="0.25">
      <c r="A19" s="492" t="s">
        <v>7</v>
      </c>
      <c r="B19" s="492"/>
      <c r="C19" s="492"/>
      <c r="D19" s="215"/>
      <c r="E19" s="222">
        <f>SUM(E7:E18)</f>
        <v>1925.0311299999998</v>
      </c>
      <c r="F19" s="222"/>
      <c r="G19" s="223">
        <f>SUM(G7:G18)</f>
        <v>12.035168000000001</v>
      </c>
      <c r="H19" s="223"/>
      <c r="I19" s="222">
        <f>SUM(I7:I18)</f>
        <v>137.23463699999999</v>
      </c>
      <c r="J19" s="222"/>
      <c r="K19" s="223">
        <f>SUM(E19:I19)</f>
        <v>2074.3009349999998</v>
      </c>
      <c r="L19" s="224"/>
      <c r="M19" s="96"/>
      <c r="N19" s="97"/>
    </row>
    <row r="20" spans="1:16" ht="7.5" customHeight="1" x14ac:dyDescent="0.25">
      <c r="A20" s="216"/>
      <c r="B20" s="216"/>
      <c r="C20" s="217"/>
      <c r="D20" s="217"/>
      <c r="E20" s="8"/>
      <c r="F20" s="8"/>
      <c r="G20" s="8"/>
      <c r="H20" s="8"/>
      <c r="I20" s="8"/>
      <c r="J20" s="8"/>
      <c r="K20" s="8"/>
    </row>
    <row r="21" spans="1:16" x14ac:dyDescent="0.25">
      <c r="A21" s="492" t="s">
        <v>23</v>
      </c>
      <c r="B21" s="492"/>
      <c r="C21" s="492"/>
      <c r="D21" s="492"/>
      <c r="E21" s="492"/>
      <c r="F21" s="492"/>
      <c r="G21" s="492"/>
      <c r="H21" s="492"/>
      <c r="I21" s="492"/>
      <c r="J21" s="492"/>
      <c r="K21" s="492"/>
    </row>
    <row r="22" spans="1:16" ht="15" customHeight="1" x14ac:dyDescent="0.25">
      <c r="A22" s="493" t="s">
        <v>8</v>
      </c>
      <c r="B22" s="494"/>
      <c r="C22" s="494"/>
      <c r="D22" s="494"/>
      <c r="E22" s="493" t="s">
        <v>3</v>
      </c>
      <c r="F22" s="494"/>
      <c r="G22" s="493" t="s">
        <v>4</v>
      </c>
      <c r="H22" s="494"/>
      <c r="I22" s="493" t="s">
        <v>5</v>
      </c>
      <c r="J22" s="494"/>
      <c r="K22" s="496" t="s">
        <v>25</v>
      </c>
    </row>
    <row r="23" spans="1:16" x14ac:dyDescent="0.25">
      <c r="A23" s="495"/>
      <c r="B23" s="495"/>
      <c r="C23" s="495"/>
      <c r="D23" s="495"/>
      <c r="E23" s="495"/>
      <c r="F23" s="495"/>
      <c r="G23" s="495"/>
      <c r="H23" s="495"/>
      <c r="I23" s="495"/>
      <c r="J23" s="495"/>
      <c r="K23" s="497"/>
    </row>
    <row r="24" spans="1:16" x14ac:dyDescent="0.25">
      <c r="A24" s="498" t="s">
        <v>9</v>
      </c>
      <c r="B24" s="498"/>
      <c r="C24" s="498"/>
      <c r="D24" s="498"/>
      <c r="E24" s="220">
        <f>'[1]Table 1'!B172/1000000</f>
        <v>1438.81503</v>
      </c>
      <c r="F24" s="218"/>
      <c r="G24" s="220">
        <f>'[1]Table 1'!C172/1000000</f>
        <v>8.7656220000000005</v>
      </c>
      <c r="H24" s="218"/>
      <c r="I24" s="220">
        <f>'[1]Table 1'!D172/1000000</f>
        <v>131.12548799999999</v>
      </c>
      <c r="J24" s="218"/>
      <c r="K24" s="218">
        <f>SUM(E24:I24)</f>
        <v>1578.7061399999998</v>
      </c>
      <c r="L24" s="1"/>
      <c r="M24" s="97"/>
    </row>
    <row r="25" spans="1:16" x14ac:dyDescent="0.25">
      <c r="A25" s="499" t="s">
        <v>10</v>
      </c>
      <c r="B25" s="499"/>
      <c r="C25" s="499"/>
      <c r="D25" s="499"/>
      <c r="E25" s="220">
        <f>'[1]Table 1'!B173/1000000</f>
        <v>199.78155100000001</v>
      </c>
      <c r="F25" s="9"/>
      <c r="G25" s="220">
        <f>'[1]Table 1'!C173/1000000</f>
        <v>1.203195</v>
      </c>
      <c r="H25" s="9"/>
      <c r="I25" s="220">
        <f>'[1]Table 1'!D173/1000000</f>
        <v>2.148819</v>
      </c>
      <c r="J25" s="9"/>
      <c r="K25" s="9">
        <f>SUM(E25:I25)</f>
        <v>203.133565</v>
      </c>
      <c r="L25" s="1"/>
      <c r="M25" s="97"/>
    </row>
    <row r="26" spans="1:16" x14ac:dyDescent="0.25">
      <c r="A26" s="499" t="s">
        <v>11</v>
      </c>
      <c r="B26" s="499"/>
      <c r="C26" s="499"/>
      <c r="D26" s="499"/>
      <c r="E26" s="220">
        <f>'[1]Table 1'!B174/1000000</f>
        <v>197.57617200000001</v>
      </c>
      <c r="F26" s="9"/>
      <c r="G26" s="220">
        <f>'[1]Table 1'!C174/1000000</f>
        <v>1.5413650000000001</v>
      </c>
      <c r="H26" s="9"/>
      <c r="I26" s="220">
        <f>'[1]Table 1'!D174/1000000</f>
        <v>2.5417010000000002</v>
      </c>
      <c r="J26" s="9"/>
      <c r="K26" s="9">
        <f>SUM(E26:I26)</f>
        <v>201.65923800000002</v>
      </c>
      <c r="L26" s="1"/>
      <c r="M26" s="97"/>
    </row>
    <row r="27" spans="1:16" x14ac:dyDescent="0.25">
      <c r="A27" s="499" t="s">
        <v>12</v>
      </c>
      <c r="B27" s="499"/>
      <c r="C27" s="499"/>
      <c r="D27" s="499"/>
      <c r="E27" s="220">
        <f>'[1]Table 1'!B175/1000000</f>
        <v>88.858377000000004</v>
      </c>
      <c r="F27" s="9"/>
      <c r="G27" s="220">
        <f>'[1]Table 1'!C175/1000000</f>
        <v>0.52498599999999995</v>
      </c>
      <c r="H27" s="9"/>
      <c r="I27" s="220">
        <f>'[1]Table 1'!D175/1000000</f>
        <v>1.4186289999999999</v>
      </c>
      <c r="J27" s="9"/>
      <c r="K27" s="9">
        <f>SUM(E27:I27)</f>
        <v>90.801991999999998</v>
      </c>
      <c r="L27" s="1"/>
      <c r="M27" s="97"/>
    </row>
    <row r="28" spans="1:16" x14ac:dyDescent="0.25">
      <c r="A28" s="500" t="s">
        <v>7</v>
      </c>
      <c r="B28" s="500"/>
      <c r="C28" s="500"/>
      <c r="D28" s="500"/>
      <c r="E28" s="9">
        <f>SUM(E24:E27)</f>
        <v>1925.0311300000001</v>
      </c>
      <c r="F28" s="9"/>
      <c r="G28" s="9">
        <f>SUM(G24:G27)</f>
        <v>12.035168000000002</v>
      </c>
      <c r="H28" s="9"/>
      <c r="I28" s="9">
        <f>SUM(I24:I27)</f>
        <v>137.23463699999999</v>
      </c>
      <c r="J28" s="9"/>
      <c r="K28" s="223">
        <f>SUM(E28:I28)</f>
        <v>2074.3009350000002</v>
      </c>
      <c r="L28" s="1"/>
    </row>
    <row r="29" spans="1:16" x14ac:dyDescent="0.25">
      <c r="A29" s="474" t="s">
        <v>90</v>
      </c>
      <c r="B29" s="474"/>
      <c r="C29" s="474"/>
      <c r="D29" s="474"/>
      <c r="E29" s="474"/>
      <c r="F29" s="474"/>
      <c r="G29" s="474"/>
      <c r="H29" s="474"/>
      <c r="I29" s="474"/>
      <c r="J29" s="474"/>
      <c r="K29" s="475"/>
    </row>
    <row r="30" spans="1:16" x14ac:dyDescent="0.25">
      <c r="A30" s="476" t="s">
        <v>91</v>
      </c>
      <c r="B30" s="476"/>
      <c r="C30" s="476"/>
      <c r="D30" s="476"/>
      <c r="E30" s="476"/>
      <c r="F30" s="476"/>
      <c r="G30" s="476"/>
      <c r="H30" s="476"/>
      <c r="I30" s="476"/>
      <c r="J30" s="476"/>
      <c r="K30" s="476"/>
    </row>
  </sheetData>
  <mergeCells count="23">
    <mergeCell ref="A30:K30"/>
    <mergeCell ref="A24:D24"/>
    <mergeCell ref="A25:D25"/>
    <mergeCell ref="A26:D26"/>
    <mergeCell ref="A27:D27"/>
    <mergeCell ref="A28:D28"/>
    <mergeCell ref="A29:K29"/>
    <mergeCell ref="A19:C19"/>
    <mergeCell ref="A21:K21"/>
    <mergeCell ref="A22:D23"/>
    <mergeCell ref="E22:F23"/>
    <mergeCell ref="G22:H23"/>
    <mergeCell ref="I22:J23"/>
    <mergeCell ref="K22:K23"/>
    <mergeCell ref="A1:K1"/>
    <mergeCell ref="A2:K2"/>
    <mergeCell ref="A3:K3"/>
    <mergeCell ref="A4:K4"/>
    <mergeCell ref="A5:D6"/>
    <mergeCell ref="E5:F6"/>
    <mergeCell ref="G5:H6"/>
    <mergeCell ref="I5:J6"/>
    <mergeCell ref="K5:K6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0"/>
  <sheetViews>
    <sheetView workbookViewId="0">
      <selection activeCell="A42" sqref="A42"/>
    </sheetView>
  </sheetViews>
  <sheetFormatPr defaultRowHeight="15" x14ac:dyDescent="0.25"/>
  <cols>
    <col min="1" max="1" width="11.42578125" style="115" customWidth="1"/>
    <col min="2" max="2" width="5.85546875" style="115" customWidth="1"/>
    <col min="3" max="3" width="9.28515625" style="115" customWidth="1"/>
    <col min="4" max="4" width="2.42578125" style="115" customWidth="1"/>
    <col min="5" max="5" width="18.140625" style="115" customWidth="1"/>
    <col min="6" max="6" width="2.28515625" style="115" customWidth="1"/>
    <col min="7" max="7" width="19.28515625" style="115" customWidth="1"/>
    <col min="8" max="8" width="2.28515625" style="115" customWidth="1"/>
    <col min="9" max="9" width="18" style="115" customWidth="1"/>
    <col min="10" max="10" width="2.28515625" style="115" customWidth="1"/>
    <col min="11" max="11" width="16.140625" style="115" customWidth="1"/>
    <col min="12" max="16384" width="9.140625" style="115"/>
  </cols>
  <sheetData>
    <row r="1" spans="1:14" ht="15.75" x14ac:dyDescent="0.25">
      <c r="A1" s="480" t="s">
        <v>146</v>
      </c>
      <c r="B1" s="480"/>
      <c r="C1" s="480"/>
      <c r="D1" s="480"/>
      <c r="E1" s="480"/>
      <c r="F1" s="480"/>
      <c r="G1" s="480"/>
      <c r="H1" s="480"/>
      <c r="I1" s="480"/>
      <c r="J1" s="480"/>
      <c r="K1" s="480"/>
    </row>
    <row r="2" spans="1:14" ht="15.75" x14ac:dyDescent="0.25">
      <c r="A2" s="480" t="s">
        <v>149</v>
      </c>
      <c r="B2" s="480"/>
      <c r="C2" s="480"/>
      <c r="D2" s="480"/>
      <c r="E2" s="480"/>
      <c r="F2" s="480"/>
      <c r="G2" s="480"/>
      <c r="H2" s="480"/>
      <c r="I2" s="480"/>
      <c r="J2" s="480"/>
      <c r="K2" s="480"/>
    </row>
    <row r="3" spans="1:14" ht="7.5" customHeight="1" x14ac:dyDescent="0.25">
      <c r="A3" s="488"/>
      <c r="B3" s="488"/>
      <c r="C3" s="488"/>
      <c r="D3" s="488"/>
      <c r="E3" s="488"/>
      <c r="F3" s="488"/>
      <c r="G3" s="488"/>
      <c r="H3" s="488"/>
      <c r="I3" s="488"/>
      <c r="J3" s="488"/>
    </row>
    <row r="4" spans="1:14" x14ac:dyDescent="0.25">
      <c r="A4" s="482" t="s">
        <v>88</v>
      </c>
      <c r="B4" s="482"/>
      <c r="C4" s="482"/>
      <c r="D4" s="482"/>
      <c r="E4" s="482"/>
      <c r="F4" s="482"/>
      <c r="G4" s="482"/>
      <c r="H4" s="482"/>
      <c r="I4" s="482"/>
      <c r="J4" s="482"/>
      <c r="K4" s="482"/>
    </row>
    <row r="5" spans="1:14" ht="15" customHeight="1" x14ac:dyDescent="0.25">
      <c r="A5" s="489" t="s">
        <v>24</v>
      </c>
      <c r="B5" s="490"/>
      <c r="C5" s="490"/>
      <c r="D5" s="490"/>
      <c r="E5" s="489">
        <v>2015</v>
      </c>
      <c r="F5" s="490"/>
      <c r="G5" s="489">
        <v>2014</v>
      </c>
      <c r="H5" s="490"/>
      <c r="I5" s="491" t="s">
        <v>113</v>
      </c>
      <c r="J5" s="491"/>
      <c r="K5" s="491"/>
    </row>
    <row r="6" spans="1:14" x14ac:dyDescent="0.25">
      <c r="A6" s="479"/>
      <c r="B6" s="479"/>
      <c r="C6" s="479"/>
      <c r="D6" s="479"/>
      <c r="E6" s="479"/>
      <c r="F6" s="479"/>
      <c r="G6" s="479"/>
      <c r="H6" s="479"/>
      <c r="I6" s="130" t="s">
        <v>39</v>
      </c>
      <c r="J6" s="131"/>
      <c r="K6" s="132" t="s">
        <v>114</v>
      </c>
    </row>
    <row r="7" spans="1:14" x14ac:dyDescent="0.25">
      <c r="A7" s="60" t="s">
        <v>92</v>
      </c>
      <c r="B7" s="61" t="s">
        <v>93</v>
      </c>
      <c r="C7" s="62">
        <v>5000</v>
      </c>
      <c r="D7" s="63"/>
      <c r="E7" s="219">
        <v>0.69903199999999999</v>
      </c>
      <c r="F7" s="220"/>
      <c r="G7" s="219">
        <v>0.66750200000000004</v>
      </c>
      <c r="H7" s="4"/>
      <c r="I7" s="218">
        <f>E7-G7</f>
        <v>3.1529999999999947E-2</v>
      </c>
      <c r="J7" s="57"/>
      <c r="K7" s="135">
        <f>I7/G7</f>
        <v>4.7235813525652273E-2</v>
      </c>
      <c r="L7" s="1"/>
      <c r="M7" s="97"/>
      <c r="N7" s="97"/>
    </row>
    <row r="8" spans="1:14" x14ac:dyDescent="0.25">
      <c r="A8" s="59">
        <v>5000</v>
      </c>
      <c r="B8" s="123" t="s">
        <v>94</v>
      </c>
      <c r="C8" s="58">
        <v>10000</v>
      </c>
      <c r="D8" s="28"/>
      <c r="E8" s="220">
        <v>4.6640280000000001</v>
      </c>
      <c r="F8" s="220"/>
      <c r="G8" s="220">
        <v>4.569858</v>
      </c>
      <c r="H8" s="4"/>
      <c r="I8" s="9">
        <f>E8-G8</f>
        <v>9.4170000000000087E-2</v>
      </c>
      <c r="K8" s="136">
        <f>I8/G8</f>
        <v>2.060676721246045E-2</v>
      </c>
    </row>
    <row r="9" spans="1:14" x14ac:dyDescent="0.25">
      <c r="A9" s="59">
        <v>10000</v>
      </c>
      <c r="B9" s="123" t="s">
        <v>94</v>
      </c>
      <c r="C9" s="58">
        <v>20000</v>
      </c>
      <c r="D9" s="28"/>
      <c r="E9" s="220">
        <v>32.930230999999999</v>
      </c>
      <c r="F9" s="221"/>
      <c r="G9" s="220">
        <v>33.074539000000001</v>
      </c>
      <c r="H9" s="4"/>
      <c r="I9" s="9">
        <f t="shared" ref="I9:I18" si="0">E9-G9</f>
        <v>-0.14430800000000232</v>
      </c>
      <c r="K9" s="136">
        <f t="shared" ref="K9:K17" si="1">I9/G9</f>
        <v>-4.3631144790862338E-3</v>
      </c>
    </row>
    <row r="10" spans="1:14" x14ac:dyDescent="0.25">
      <c r="A10" s="59">
        <v>20000</v>
      </c>
      <c r="B10" s="123" t="s">
        <v>94</v>
      </c>
      <c r="C10" s="58">
        <v>30000</v>
      </c>
      <c r="D10" s="28"/>
      <c r="E10" s="220">
        <v>71.670799000000002</v>
      </c>
      <c r="F10" s="220"/>
      <c r="G10" s="220">
        <v>70.129874000000001</v>
      </c>
      <c r="H10" s="4"/>
      <c r="I10" s="9">
        <f t="shared" si="0"/>
        <v>1.5409250000000014</v>
      </c>
      <c r="K10" s="136">
        <f t="shared" si="1"/>
        <v>2.1972447861520489E-2</v>
      </c>
    </row>
    <row r="11" spans="1:14" x14ac:dyDescent="0.25">
      <c r="A11" s="59">
        <v>30000</v>
      </c>
      <c r="B11" s="123" t="s">
        <v>94</v>
      </c>
      <c r="C11" s="58">
        <v>40000</v>
      </c>
      <c r="D11" s="28"/>
      <c r="E11" s="220">
        <v>99.49891199999999</v>
      </c>
      <c r="F11" s="220"/>
      <c r="G11" s="220">
        <v>96.725655000000003</v>
      </c>
      <c r="H11" s="4"/>
      <c r="I11" s="9">
        <f t="shared" si="0"/>
        <v>2.7732569999999868</v>
      </c>
      <c r="K11" s="136">
        <f t="shared" si="1"/>
        <v>2.8671369555470953E-2</v>
      </c>
    </row>
    <row r="12" spans="1:14" x14ac:dyDescent="0.25">
      <c r="A12" s="59">
        <v>40000</v>
      </c>
      <c r="B12" s="123" t="s">
        <v>94</v>
      </c>
      <c r="C12" s="58">
        <v>50000</v>
      </c>
      <c r="D12" s="28"/>
      <c r="E12" s="220">
        <v>108.205009</v>
      </c>
      <c r="F12" s="220"/>
      <c r="G12" s="220">
        <v>102.346243</v>
      </c>
      <c r="H12" s="4"/>
      <c r="I12" s="9">
        <f t="shared" si="0"/>
        <v>5.8587660000000028</v>
      </c>
      <c r="K12" s="136">
        <f t="shared" si="1"/>
        <v>5.724456343746788E-2</v>
      </c>
    </row>
    <row r="13" spans="1:14" x14ac:dyDescent="0.25">
      <c r="A13" s="59">
        <v>50000</v>
      </c>
      <c r="B13" s="123" t="s">
        <v>94</v>
      </c>
      <c r="C13" s="58">
        <v>75000</v>
      </c>
      <c r="D13" s="28"/>
      <c r="E13" s="220">
        <v>241.40062499999999</v>
      </c>
      <c r="F13" s="220"/>
      <c r="G13" s="220">
        <v>232.273313</v>
      </c>
      <c r="H13" s="4"/>
      <c r="I13" s="9">
        <f t="shared" si="0"/>
        <v>9.1273119999999892</v>
      </c>
      <c r="K13" s="136">
        <f t="shared" si="1"/>
        <v>3.9295569009255869E-2</v>
      </c>
      <c r="L13" s="129"/>
    </row>
    <row r="14" spans="1:14" x14ac:dyDescent="0.25">
      <c r="A14" s="59">
        <v>75000</v>
      </c>
      <c r="B14" s="123" t="s">
        <v>94</v>
      </c>
      <c r="C14" s="58">
        <v>100000</v>
      </c>
      <c r="D14" s="28"/>
      <c r="E14" s="220">
        <v>223.95885299999998</v>
      </c>
      <c r="F14" s="220"/>
      <c r="G14" s="220">
        <v>214.189199</v>
      </c>
      <c r="H14" s="4"/>
      <c r="I14" s="9">
        <f t="shared" si="0"/>
        <v>9.7696539999999743</v>
      </c>
      <c r="K14" s="136">
        <f t="shared" si="1"/>
        <v>4.5612262642618008E-2</v>
      </c>
    </row>
    <row r="15" spans="1:14" x14ac:dyDescent="0.25">
      <c r="A15" s="59">
        <v>100000</v>
      </c>
      <c r="B15" s="123" t="s">
        <v>94</v>
      </c>
      <c r="C15" s="58">
        <v>150000</v>
      </c>
      <c r="D15" s="28"/>
      <c r="E15" s="220">
        <v>336.67008500000003</v>
      </c>
      <c r="F15" s="220"/>
      <c r="G15" s="220">
        <v>310.699048</v>
      </c>
      <c r="H15" s="4"/>
      <c r="I15" s="9">
        <f t="shared" si="0"/>
        <v>25.971037000000024</v>
      </c>
      <c r="K15" s="136">
        <f t="shared" si="1"/>
        <v>8.3589045950343638E-2</v>
      </c>
    </row>
    <row r="16" spans="1:14" x14ac:dyDescent="0.25">
      <c r="A16" s="59">
        <v>150000</v>
      </c>
      <c r="B16" s="123" t="s">
        <v>94</v>
      </c>
      <c r="C16" s="58">
        <v>200000</v>
      </c>
      <c r="D16" s="28"/>
      <c r="E16" s="220">
        <v>192.062343</v>
      </c>
      <c r="F16" s="220"/>
      <c r="G16" s="220">
        <v>173.481134</v>
      </c>
      <c r="H16" s="4"/>
      <c r="I16" s="9">
        <f t="shared" si="0"/>
        <v>18.581209000000001</v>
      </c>
      <c r="K16" s="136">
        <f t="shared" si="1"/>
        <v>0.10710795215346011</v>
      </c>
    </row>
    <row r="17" spans="1:14" x14ac:dyDescent="0.25">
      <c r="A17" s="59">
        <v>200000</v>
      </c>
      <c r="B17" s="123" t="s">
        <v>94</v>
      </c>
      <c r="C17" s="58">
        <v>300000</v>
      </c>
      <c r="D17" s="28"/>
      <c r="E17" s="220">
        <v>180.35957100000002</v>
      </c>
      <c r="F17" s="220"/>
      <c r="G17" s="220">
        <v>161.87034299999999</v>
      </c>
      <c r="H17" s="4"/>
      <c r="I17" s="9">
        <f t="shared" si="0"/>
        <v>18.489228000000026</v>
      </c>
      <c r="K17" s="136">
        <f t="shared" si="1"/>
        <v>0.11422245519057204</v>
      </c>
    </row>
    <row r="18" spans="1:14" x14ac:dyDescent="0.25">
      <c r="A18" s="59">
        <v>300000</v>
      </c>
      <c r="B18" s="123" t="s">
        <v>95</v>
      </c>
      <c r="C18" s="125" t="s">
        <v>96</v>
      </c>
      <c r="D18" s="28"/>
      <c r="E18" s="220">
        <v>582.18144699999993</v>
      </c>
      <c r="F18" s="220"/>
      <c r="G18" s="220">
        <v>502.06076300000001</v>
      </c>
      <c r="H18" s="4"/>
      <c r="I18" s="9">
        <f t="shared" si="0"/>
        <v>80.120683999999926</v>
      </c>
      <c r="K18" s="136">
        <f>I18/G18</f>
        <v>0.15958363987906365</v>
      </c>
    </row>
    <row r="19" spans="1:14" x14ac:dyDescent="0.25">
      <c r="A19" s="482" t="s">
        <v>7</v>
      </c>
      <c r="B19" s="482"/>
      <c r="C19" s="482"/>
      <c r="D19" s="86"/>
      <c r="E19" s="222">
        <f>SUM(E7:E18)</f>
        <v>2074.3009350000002</v>
      </c>
      <c r="F19" s="222"/>
      <c r="G19" s="223">
        <v>1902.0874710000001</v>
      </c>
      <c r="H19" s="6"/>
      <c r="I19" s="223">
        <f>E19-G19</f>
        <v>172.21346400000016</v>
      </c>
      <c r="J19" s="6"/>
      <c r="K19" s="134">
        <f>I19/G19</f>
        <v>9.0539192663658605E-2</v>
      </c>
      <c r="L19" s="1"/>
      <c r="M19" s="96"/>
      <c r="N19" s="97"/>
    </row>
    <row r="20" spans="1:14" ht="7.5" customHeight="1" x14ac:dyDescent="0.25">
      <c r="A20" s="25"/>
      <c r="B20" s="25"/>
      <c r="C20" s="5"/>
      <c r="D20" s="5"/>
      <c r="E20" s="4"/>
      <c r="F20" s="4"/>
      <c r="G20" s="4"/>
      <c r="H20" s="4"/>
      <c r="I20" s="4"/>
      <c r="J20" s="25"/>
    </row>
    <row r="21" spans="1:14" x14ac:dyDescent="0.25">
      <c r="A21" s="482" t="s">
        <v>23</v>
      </c>
      <c r="B21" s="482"/>
      <c r="C21" s="482"/>
      <c r="D21" s="482"/>
      <c r="E21" s="482"/>
      <c r="F21" s="482"/>
      <c r="G21" s="482"/>
      <c r="H21" s="482"/>
      <c r="I21" s="482"/>
      <c r="J21" s="482"/>
      <c r="K21" s="482"/>
    </row>
    <row r="22" spans="1:14" ht="15" customHeight="1" x14ac:dyDescent="0.25">
      <c r="A22" s="489" t="s">
        <v>8</v>
      </c>
      <c r="B22" s="490"/>
      <c r="C22" s="490"/>
      <c r="D22" s="490"/>
      <c r="E22" s="489">
        <v>2015</v>
      </c>
      <c r="F22" s="490"/>
      <c r="G22" s="489">
        <v>2014</v>
      </c>
      <c r="H22" s="490"/>
      <c r="I22" s="491" t="s">
        <v>113</v>
      </c>
      <c r="J22" s="491"/>
      <c r="K22" s="491"/>
    </row>
    <row r="23" spans="1:14" x14ac:dyDescent="0.25">
      <c r="A23" s="479"/>
      <c r="B23" s="479"/>
      <c r="C23" s="479"/>
      <c r="D23" s="479"/>
      <c r="E23" s="479"/>
      <c r="F23" s="479"/>
      <c r="G23" s="479"/>
      <c r="H23" s="479"/>
      <c r="I23" s="130" t="s">
        <v>39</v>
      </c>
      <c r="J23" s="131"/>
      <c r="K23" s="130" t="s">
        <v>114</v>
      </c>
    </row>
    <row r="24" spans="1:14" x14ac:dyDescent="0.25">
      <c r="A24" s="485" t="s">
        <v>9</v>
      </c>
      <c r="B24" s="485"/>
      <c r="C24" s="485"/>
      <c r="D24" s="485"/>
      <c r="E24" s="218">
        <v>1578.7061399999998</v>
      </c>
      <c r="F24" s="218"/>
      <c r="G24" s="218">
        <v>1450.736578</v>
      </c>
      <c r="H24" s="56"/>
      <c r="I24" s="218">
        <f>E24-G24</f>
        <v>127.96956199999977</v>
      </c>
      <c r="J24" s="116"/>
      <c r="K24" s="135">
        <f>I24/G24</f>
        <v>8.8210060972213095E-2</v>
      </c>
      <c r="L24" s="1"/>
      <c r="M24" s="97"/>
    </row>
    <row r="25" spans="1:14" x14ac:dyDescent="0.25">
      <c r="A25" s="486" t="s">
        <v>10</v>
      </c>
      <c r="B25" s="486"/>
      <c r="C25" s="486"/>
      <c r="D25" s="486"/>
      <c r="E25" s="9">
        <v>203.133565</v>
      </c>
      <c r="F25" s="9"/>
      <c r="G25" s="9">
        <v>190.68579099999999</v>
      </c>
      <c r="H25" s="4"/>
      <c r="I25" s="9">
        <f>E25-G25</f>
        <v>12.44777400000001</v>
      </c>
      <c r="K25" s="136">
        <f>I25/G25</f>
        <v>6.5278980330527148E-2</v>
      </c>
      <c r="L25" s="1"/>
      <c r="M25" s="97"/>
    </row>
    <row r="26" spans="1:14" x14ac:dyDescent="0.25">
      <c r="A26" s="486" t="s">
        <v>11</v>
      </c>
      <c r="B26" s="486"/>
      <c r="C26" s="486"/>
      <c r="D26" s="486"/>
      <c r="E26" s="9">
        <v>201.65923800000002</v>
      </c>
      <c r="F26" s="9"/>
      <c r="G26" s="9">
        <v>178.156373</v>
      </c>
      <c r="H26" s="4"/>
      <c r="I26" s="9">
        <f t="shared" ref="I26:I27" si="2">E26-G26</f>
        <v>23.502865000000014</v>
      </c>
      <c r="K26" s="136">
        <f t="shared" ref="K26:K27" si="3">I26/G26</f>
        <v>0.1319226733471949</v>
      </c>
      <c r="L26" s="1"/>
      <c r="M26" s="97"/>
    </row>
    <row r="27" spans="1:14" x14ac:dyDescent="0.25">
      <c r="A27" s="486" t="s">
        <v>12</v>
      </c>
      <c r="B27" s="486"/>
      <c r="C27" s="486"/>
      <c r="D27" s="486"/>
      <c r="E27" s="9">
        <v>90.801991999999998</v>
      </c>
      <c r="F27" s="9"/>
      <c r="G27" s="9">
        <v>82.508729000000002</v>
      </c>
      <c r="H27" s="4"/>
      <c r="I27" s="9">
        <f t="shared" si="2"/>
        <v>8.2932629999999961</v>
      </c>
      <c r="K27" s="136">
        <f t="shared" si="3"/>
        <v>0.10051376503448496</v>
      </c>
      <c r="L27" s="1"/>
      <c r="M27" s="97"/>
    </row>
    <row r="28" spans="1:14" x14ac:dyDescent="0.25">
      <c r="A28" s="487" t="s">
        <v>7</v>
      </c>
      <c r="B28" s="487"/>
      <c r="C28" s="487"/>
      <c r="D28" s="487"/>
      <c r="E28" s="9">
        <v>2074.3009350000002</v>
      </c>
      <c r="F28" s="9"/>
      <c r="G28" s="9">
        <v>1902.0874710000001</v>
      </c>
      <c r="H28" s="4"/>
      <c r="I28" s="223">
        <f>E28-G28</f>
        <v>172.21346400000016</v>
      </c>
      <c r="J28" s="6"/>
      <c r="K28" s="134">
        <f>I28/G28</f>
        <v>9.0539192663658605E-2</v>
      </c>
      <c r="L28" s="1"/>
    </row>
    <row r="29" spans="1:14" x14ac:dyDescent="0.25">
      <c r="A29" s="474" t="s">
        <v>90</v>
      </c>
      <c r="B29" s="474"/>
      <c r="C29" s="474"/>
      <c r="D29" s="474"/>
      <c r="E29" s="474"/>
      <c r="F29" s="474"/>
      <c r="G29" s="474"/>
      <c r="H29" s="474"/>
      <c r="I29" s="474"/>
      <c r="J29" s="474"/>
    </row>
    <row r="30" spans="1:14" x14ac:dyDescent="0.25">
      <c r="A30" s="476" t="s">
        <v>112</v>
      </c>
      <c r="B30" s="476"/>
      <c r="C30" s="476"/>
      <c r="D30" s="476"/>
      <c r="E30" s="476"/>
      <c r="F30" s="476"/>
      <c r="G30" s="476"/>
      <c r="H30" s="476"/>
      <c r="I30" s="476"/>
      <c r="J30" s="476"/>
    </row>
  </sheetData>
  <mergeCells count="21">
    <mergeCell ref="A30:J30"/>
    <mergeCell ref="A1:K1"/>
    <mergeCell ref="A2:K2"/>
    <mergeCell ref="A4:K4"/>
    <mergeCell ref="A21:K21"/>
    <mergeCell ref="A24:D24"/>
    <mergeCell ref="A25:D25"/>
    <mergeCell ref="A26:D26"/>
    <mergeCell ref="A27:D27"/>
    <mergeCell ref="A28:D28"/>
    <mergeCell ref="A29:J29"/>
    <mergeCell ref="A19:C19"/>
    <mergeCell ref="A22:D23"/>
    <mergeCell ref="E22:F23"/>
    <mergeCell ref="G22:H23"/>
    <mergeCell ref="I22:K22"/>
    <mergeCell ref="A3:J3"/>
    <mergeCell ref="A5:D6"/>
    <mergeCell ref="E5:F6"/>
    <mergeCell ref="G5:H6"/>
    <mergeCell ref="I5:K5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15"/>
  <sheetViews>
    <sheetView workbookViewId="0">
      <selection activeCell="E23" sqref="E23"/>
    </sheetView>
  </sheetViews>
  <sheetFormatPr defaultRowHeight="15" x14ac:dyDescent="0.25"/>
  <cols>
    <col min="1" max="1" width="13.5703125" style="2" customWidth="1"/>
    <col min="2" max="2" width="8.7109375" style="2" customWidth="1"/>
    <col min="3" max="3" width="9.85546875" style="2" customWidth="1"/>
    <col min="4" max="4" width="10" style="2" bestFit="1" customWidth="1"/>
    <col min="5" max="5" width="8.5703125" style="2" customWidth="1"/>
    <col min="6" max="6" width="9.85546875" style="2" customWidth="1"/>
    <col min="7" max="7" width="7.7109375" style="2" bestFit="1" customWidth="1"/>
    <col min="8" max="8" width="8.7109375" style="2" customWidth="1"/>
    <col min="9" max="9" width="8.5703125" style="2" customWidth="1"/>
    <col min="10" max="10" width="9.28515625" style="2" customWidth="1"/>
    <col min="11" max="11" width="8.42578125" style="2" customWidth="1"/>
    <col min="12" max="12" width="9.28515625" style="2" customWidth="1"/>
    <col min="13" max="13" width="8.7109375" style="2" customWidth="1"/>
    <col min="14" max="18" width="10.7109375" style="2" customWidth="1"/>
    <col min="19" max="19" width="9.140625" style="2"/>
    <col min="20" max="20" width="13.140625" style="2" bestFit="1" customWidth="1"/>
    <col min="21" max="16384" width="9.140625" style="2"/>
  </cols>
  <sheetData>
    <row r="1" spans="1:13" ht="16.5" x14ac:dyDescent="0.3">
      <c r="A1" s="501" t="s">
        <v>150</v>
      </c>
      <c r="B1" s="501"/>
      <c r="C1" s="501"/>
      <c r="D1" s="501"/>
      <c r="E1" s="501"/>
      <c r="F1" s="501"/>
      <c r="G1" s="501"/>
      <c r="H1" s="501"/>
      <c r="I1" s="501"/>
      <c r="J1" s="501"/>
      <c r="K1" s="263"/>
      <c r="L1" s="263"/>
      <c r="M1" s="263"/>
    </row>
    <row r="2" spans="1:13" ht="16.5" x14ac:dyDescent="0.3">
      <c r="A2" s="501" t="s">
        <v>123</v>
      </c>
      <c r="B2" s="501"/>
      <c r="C2" s="501"/>
      <c r="D2" s="501"/>
      <c r="E2" s="501"/>
      <c r="F2" s="501"/>
      <c r="G2" s="501"/>
      <c r="H2" s="501"/>
      <c r="I2" s="501"/>
      <c r="J2" s="501"/>
      <c r="K2" s="263"/>
      <c r="L2" s="263"/>
      <c r="M2" s="263"/>
    </row>
    <row r="3" spans="1:13" x14ac:dyDescent="0.25">
      <c r="A3" s="502" t="s">
        <v>26</v>
      </c>
      <c r="B3" s="502"/>
      <c r="C3" s="502"/>
      <c r="D3" s="502"/>
      <c r="E3" s="502"/>
      <c r="F3" s="502"/>
      <c r="G3" s="502"/>
      <c r="H3" s="502"/>
      <c r="I3" s="502"/>
      <c r="J3" s="502"/>
      <c r="K3" s="264"/>
      <c r="L3" s="264"/>
      <c r="M3" s="264"/>
    </row>
    <row r="4" spans="1:13" ht="15.75" thickBot="1" x14ac:dyDescent="0.3">
      <c r="A4" s="137"/>
      <c r="B4" s="137"/>
      <c r="C4" s="137"/>
      <c r="D4" s="137"/>
      <c r="E4" s="137"/>
      <c r="F4" s="137"/>
      <c r="G4" s="137"/>
      <c r="H4" s="137"/>
      <c r="I4" s="137"/>
      <c r="J4" s="509"/>
      <c r="K4" s="507"/>
      <c r="L4" s="507"/>
      <c r="M4" s="507"/>
    </row>
    <row r="5" spans="1:13" ht="15.75" customHeight="1" thickBot="1" x14ac:dyDescent="0.3">
      <c r="A5" s="510" t="s">
        <v>31</v>
      </c>
      <c r="B5" s="512">
        <v>2015</v>
      </c>
      <c r="C5" s="513"/>
      <c r="D5" s="514"/>
      <c r="E5" s="513">
        <v>2014</v>
      </c>
      <c r="F5" s="513"/>
      <c r="G5" s="514"/>
      <c r="H5" s="515" t="s">
        <v>114</v>
      </c>
      <c r="I5" s="516"/>
      <c r="J5" s="517"/>
      <c r="K5" s="3"/>
      <c r="L5" s="3"/>
      <c r="M5" s="3"/>
    </row>
    <row r="6" spans="1:13" ht="29.25" thickBot="1" x14ac:dyDescent="0.3">
      <c r="A6" s="511"/>
      <c r="B6" s="183" t="s">
        <v>51</v>
      </c>
      <c r="C6" s="139" t="s">
        <v>116</v>
      </c>
      <c r="D6" s="203" t="s">
        <v>151</v>
      </c>
      <c r="E6" s="139" t="s">
        <v>51</v>
      </c>
      <c r="F6" s="139" t="s">
        <v>120</v>
      </c>
      <c r="G6" s="140" t="s">
        <v>151</v>
      </c>
      <c r="H6" s="139" t="s">
        <v>51</v>
      </c>
      <c r="I6" s="139" t="s">
        <v>116</v>
      </c>
      <c r="J6" s="203" t="s">
        <v>151</v>
      </c>
      <c r="K6" s="3"/>
      <c r="L6" s="3"/>
      <c r="M6" s="3"/>
    </row>
    <row r="7" spans="1:13" ht="15.75" thickBot="1" x14ac:dyDescent="0.3">
      <c r="A7" s="147" t="s">
        <v>117</v>
      </c>
      <c r="B7" s="184">
        <v>333767</v>
      </c>
      <c r="C7" s="142">
        <v>10425.371228</v>
      </c>
      <c r="D7" s="185">
        <v>589.754277</v>
      </c>
      <c r="E7" s="141">
        <v>329104</v>
      </c>
      <c r="F7" s="142">
        <v>9433</v>
      </c>
      <c r="G7" s="185">
        <v>548.48699999999997</v>
      </c>
      <c r="H7" s="229">
        <v>1.4168773396859402E-2</v>
      </c>
      <c r="I7" s="188">
        <v>0.10520208078023963</v>
      </c>
      <c r="J7" s="150">
        <v>7.5238386689201464E-2</v>
      </c>
      <c r="K7" s="167"/>
      <c r="L7" s="167"/>
      <c r="M7" s="167"/>
    </row>
    <row r="8" spans="1:13" ht="25.5" customHeight="1" thickBot="1" x14ac:dyDescent="0.3">
      <c r="A8" s="147" t="s">
        <v>32</v>
      </c>
      <c r="B8" s="184">
        <v>221449</v>
      </c>
      <c r="C8" s="142">
        <v>20873.601309000001</v>
      </c>
      <c r="D8" s="185">
        <v>1216.9565579999999</v>
      </c>
      <c r="E8" s="156">
        <v>220510</v>
      </c>
      <c r="F8" s="157">
        <v>18803</v>
      </c>
      <c r="G8" s="185">
        <v>1119.0940000000001</v>
      </c>
      <c r="H8" s="229">
        <v>4.2583102807129958E-3</v>
      </c>
      <c r="I8" s="188">
        <v>0.11012079503270766</v>
      </c>
      <c r="J8" s="150">
        <v>8.7448023132998376E-2</v>
      </c>
      <c r="K8" s="167"/>
      <c r="L8" s="167"/>
      <c r="M8" s="167"/>
    </row>
    <row r="9" spans="1:13" ht="30.75" thickBot="1" x14ac:dyDescent="0.3">
      <c r="A9" s="148" t="s">
        <v>119</v>
      </c>
      <c r="B9" s="184">
        <v>69549</v>
      </c>
      <c r="C9" s="142">
        <v>2707.9737880000002</v>
      </c>
      <c r="D9" s="185">
        <v>130.354375</v>
      </c>
      <c r="E9" s="141">
        <v>68752</v>
      </c>
      <c r="F9" s="142">
        <v>2617</v>
      </c>
      <c r="G9" s="185">
        <v>118.292</v>
      </c>
      <c r="H9" s="229">
        <v>1.1592390039562472E-2</v>
      </c>
      <c r="I9" s="188">
        <v>3.4762624379060192E-2</v>
      </c>
      <c r="J9" s="150">
        <v>0.10197118148310969</v>
      </c>
      <c r="K9" s="167"/>
      <c r="L9" s="167"/>
      <c r="M9" s="167"/>
    </row>
    <row r="10" spans="1:13" ht="15.75" thickBot="1" x14ac:dyDescent="0.3">
      <c r="A10" s="149" t="s">
        <v>34</v>
      </c>
      <c r="B10" s="186">
        <v>624765</v>
      </c>
      <c r="C10" s="143">
        <v>34006.946325000004</v>
      </c>
      <c r="D10" s="187">
        <v>1937.0652099999998</v>
      </c>
      <c r="E10" s="143">
        <v>618366</v>
      </c>
      <c r="F10" s="143">
        <v>30853</v>
      </c>
      <c r="G10" s="185">
        <v>1785.873</v>
      </c>
      <c r="H10" s="229">
        <v>1.0348240362503702E-2</v>
      </c>
      <c r="I10" s="188">
        <v>0.10222494814118566</v>
      </c>
      <c r="J10" s="150">
        <v>8.4660113009155546E-2</v>
      </c>
      <c r="K10" s="167"/>
      <c r="L10" s="167"/>
      <c r="M10" s="167"/>
    </row>
    <row r="11" spans="1:13" x14ac:dyDescent="0.25">
      <c r="A11" s="504" t="s">
        <v>35</v>
      </c>
      <c r="B11" s="504"/>
      <c r="C11" s="504"/>
      <c r="D11" s="504"/>
      <c r="E11" s="504"/>
      <c r="F11" s="504"/>
      <c r="G11" s="504"/>
      <c r="H11" s="504"/>
      <c r="I11" s="504"/>
      <c r="J11" s="506"/>
      <c r="K11" s="507"/>
      <c r="L11" s="507"/>
      <c r="M11" s="507"/>
    </row>
    <row r="12" spans="1:13" x14ac:dyDescent="0.25">
      <c r="A12" s="503" t="s">
        <v>118</v>
      </c>
      <c r="B12" s="503"/>
      <c r="C12" s="503"/>
      <c r="D12" s="503"/>
      <c r="E12" s="503"/>
      <c r="F12" s="503"/>
      <c r="G12" s="503"/>
      <c r="H12" s="503"/>
      <c r="I12" s="503"/>
      <c r="J12" s="507"/>
      <c r="K12" s="507"/>
      <c r="L12" s="507"/>
      <c r="M12" s="507"/>
    </row>
    <row r="13" spans="1:13" ht="15" customHeight="1" x14ac:dyDescent="0.25">
      <c r="A13" s="503" t="s">
        <v>122</v>
      </c>
      <c r="B13" s="503"/>
      <c r="C13" s="503"/>
      <c r="D13" s="503"/>
      <c r="E13" s="503"/>
      <c r="F13" s="503"/>
      <c r="G13" s="503"/>
      <c r="H13" s="503"/>
      <c r="I13" s="503"/>
      <c r="J13" s="507"/>
      <c r="K13" s="507"/>
      <c r="L13" s="507"/>
      <c r="M13" s="507"/>
    </row>
    <row r="14" spans="1:13" x14ac:dyDescent="0.25">
      <c r="A14" s="505" t="s">
        <v>121</v>
      </c>
      <c r="B14" s="505"/>
      <c r="C14" s="505"/>
      <c r="D14" s="505"/>
      <c r="E14" s="505"/>
      <c r="F14" s="505"/>
      <c r="G14" s="505"/>
      <c r="H14" s="505"/>
      <c r="I14" s="505"/>
      <c r="J14" s="508"/>
      <c r="K14" s="508"/>
      <c r="L14" s="508"/>
      <c r="M14" s="508"/>
    </row>
    <row r="15" spans="1:13" x14ac:dyDescent="0.25">
      <c r="A15" s="146"/>
      <c r="B15"/>
      <c r="C15"/>
      <c r="D15"/>
      <c r="E15"/>
      <c r="F15"/>
      <c r="G15"/>
      <c r="H15"/>
      <c r="I15"/>
      <c r="J15"/>
      <c r="K15"/>
      <c r="L15"/>
      <c r="M15"/>
    </row>
  </sheetData>
  <mergeCells count="13">
    <mergeCell ref="A14:I14"/>
    <mergeCell ref="J11:M14"/>
    <mergeCell ref="J4:M4"/>
    <mergeCell ref="A5:A6"/>
    <mergeCell ref="B5:D5"/>
    <mergeCell ref="E5:G5"/>
    <mergeCell ref="H5:J5"/>
    <mergeCell ref="A1:J1"/>
    <mergeCell ref="A2:J2"/>
    <mergeCell ref="A3:J3"/>
    <mergeCell ref="A13:I13"/>
    <mergeCell ref="A12:I12"/>
    <mergeCell ref="A11:I11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Q14"/>
  <sheetViews>
    <sheetView workbookViewId="0">
      <selection activeCell="K22" sqref="K22"/>
    </sheetView>
  </sheetViews>
  <sheetFormatPr defaultRowHeight="15" x14ac:dyDescent="0.25"/>
  <cols>
    <col min="1" max="1" width="13.5703125" style="2" customWidth="1"/>
    <col min="2" max="2" width="8.7109375" style="2" customWidth="1"/>
    <col min="3" max="3" width="7.5703125" style="2" customWidth="1"/>
    <col min="4" max="4" width="8.7109375" style="2" customWidth="1"/>
    <col min="5" max="5" width="8.5703125" style="2" customWidth="1"/>
    <col min="6" max="6" width="9.85546875" style="2" customWidth="1"/>
    <col min="7" max="7" width="7.5703125" style="2" customWidth="1"/>
    <col min="8" max="8" width="8.7109375" style="2" customWidth="1"/>
    <col min="9" max="9" width="8.5703125" style="2" customWidth="1"/>
    <col min="10" max="10" width="9.28515625" style="2" customWidth="1"/>
    <col min="11" max="11" width="8.42578125" style="2" customWidth="1"/>
    <col min="12" max="12" width="9.28515625" style="2" customWidth="1"/>
    <col min="13" max="13" width="8.7109375" style="2" customWidth="1"/>
    <col min="14" max="18" width="10.7109375" style="2" customWidth="1"/>
    <col min="19" max="19" width="9.140625" style="2"/>
    <col min="20" max="20" width="13.140625" style="2" bestFit="1" customWidth="1"/>
    <col min="21" max="16384" width="9.140625" style="2"/>
  </cols>
  <sheetData>
    <row r="1" spans="1:17" ht="15.75" x14ac:dyDescent="0.3">
      <c r="A1" s="518" t="s">
        <v>152</v>
      </c>
      <c r="B1" s="518"/>
      <c r="C1" s="518"/>
      <c r="D1" s="518"/>
      <c r="E1" s="518"/>
      <c r="F1" s="518"/>
      <c r="G1" s="518"/>
      <c r="H1" s="518"/>
      <c r="I1" s="518"/>
      <c r="J1" s="518"/>
      <c r="K1" s="118"/>
      <c r="L1" s="118"/>
      <c r="M1" s="118"/>
    </row>
    <row r="2" spans="1:17" ht="15.75" x14ac:dyDescent="0.3">
      <c r="A2" s="231" t="s">
        <v>124</v>
      </c>
      <c r="B2" s="231"/>
      <c r="C2" s="231"/>
      <c r="D2" s="231"/>
      <c r="E2" s="231"/>
      <c r="F2" s="231"/>
      <c r="G2" s="231"/>
      <c r="H2" s="231"/>
      <c r="I2" s="231"/>
      <c r="J2" s="118"/>
      <c r="K2" s="118"/>
      <c r="L2" s="118"/>
      <c r="M2" s="118"/>
    </row>
    <row r="3" spans="1:17" ht="15.75" x14ac:dyDescent="0.3">
      <c r="A3" s="477" t="s">
        <v>26</v>
      </c>
      <c r="B3" s="477"/>
      <c r="C3" s="477"/>
      <c r="D3" s="477"/>
      <c r="E3" s="477"/>
      <c r="F3" s="477"/>
      <c r="G3" s="477"/>
      <c r="H3" s="477"/>
      <c r="I3" s="477"/>
      <c r="J3" s="477"/>
      <c r="K3" s="118"/>
      <c r="L3" s="118"/>
      <c r="M3" s="118"/>
    </row>
    <row r="4" spans="1:17" ht="15.75" thickBot="1" x14ac:dyDescent="0.3">
      <c r="A4" s="137"/>
      <c r="B4" s="137"/>
      <c r="C4" s="137"/>
      <c r="D4" s="137"/>
      <c r="E4" s="137"/>
      <c r="F4" s="137"/>
      <c r="G4" s="137"/>
      <c r="H4" s="137"/>
      <c r="I4" s="137"/>
      <c r="J4" s="509"/>
      <c r="K4" s="507"/>
      <c r="L4" s="507"/>
      <c r="M4" s="507"/>
    </row>
    <row r="5" spans="1:17" ht="15.75" customHeight="1" thickBot="1" x14ac:dyDescent="0.3">
      <c r="A5" s="510" t="s">
        <v>31</v>
      </c>
      <c r="B5" s="512">
        <v>2015</v>
      </c>
      <c r="C5" s="513"/>
      <c r="D5" s="514"/>
      <c r="E5" s="512">
        <v>2014</v>
      </c>
      <c r="F5" s="513"/>
      <c r="G5" s="514"/>
      <c r="H5" s="515" t="s">
        <v>114</v>
      </c>
      <c r="I5" s="516"/>
      <c r="J5" s="517"/>
      <c r="K5" s="230"/>
      <c r="L5" s="3"/>
      <c r="M5" s="3"/>
    </row>
    <row r="6" spans="1:17" ht="29.25" thickBot="1" x14ac:dyDescent="0.3">
      <c r="A6" s="511"/>
      <c r="B6" s="183" t="s">
        <v>51</v>
      </c>
      <c r="C6" s="139" t="s">
        <v>116</v>
      </c>
      <c r="D6" s="203" t="s">
        <v>151</v>
      </c>
      <c r="E6" s="183" t="s">
        <v>51</v>
      </c>
      <c r="F6" s="139" t="s">
        <v>116</v>
      </c>
      <c r="G6" s="203" t="s">
        <v>151</v>
      </c>
      <c r="H6" s="139" t="s">
        <v>51</v>
      </c>
      <c r="I6" s="139" t="s">
        <v>116</v>
      </c>
      <c r="J6" s="203" t="s">
        <v>151</v>
      </c>
      <c r="K6" s="230"/>
      <c r="L6" s="159"/>
      <c r="M6" s="159"/>
      <c r="N6" s="159"/>
    </row>
    <row r="7" spans="1:17" ht="15.75" thickBot="1" x14ac:dyDescent="0.3">
      <c r="A7" s="147" t="s">
        <v>130</v>
      </c>
      <c r="B7" s="141">
        <v>44685</v>
      </c>
      <c r="C7" s="142">
        <v>678.46775700000001</v>
      </c>
      <c r="D7" s="185">
        <v>57</v>
      </c>
      <c r="E7" s="141">
        <v>38818</v>
      </c>
      <c r="F7" s="142">
        <v>434</v>
      </c>
      <c r="G7" s="185">
        <v>41.215000000000003</v>
      </c>
      <c r="H7" s="229">
        <v>0.15114122314390221</v>
      </c>
      <c r="I7" s="188">
        <v>0.56328976267281106</v>
      </c>
      <c r="J7" s="150">
        <v>0.39300000000000002</v>
      </c>
      <c r="K7" s="167"/>
      <c r="L7" s="167"/>
      <c r="M7" s="167"/>
    </row>
    <row r="8" spans="1:17" ht="25.5" customHeight="1" thickBot="1" x14ac:dyDescent="0.3">
      <c r="A8" s="147" t="s">
        <v>32</v>
      </c>
      <c r="B8" s="141">
        <v>43786</v>
      </c>
      <c r="C8" s="142">
        <v>522.47700899999995</v>
      </c>
      <c r="D8" s="185">
        <v>75</v>
      </c>
      <c r="E8" s="141">
        <v>43098</v>
      </c>
      <c r="F8" s="142">
        <v>452</v>
      </c>
      <c r="G8" s="185">
        <v>70.968999999999994</v>
      </c>
      <c r="H8" s="229">
        <v>1.5963617801290075E-2</v>
      </c>
      <c r="I8" s="188">
        <v>0.15592258628318567</v>
      </c>
      <c r="J8" s="150">
        <v>5.3999999999999999E-2</v>
      </c>
      <c r="K8" s="167"/>
      <c r="L8" s="167"/>
      <c r="M8" s="167"/>
    </row>
    <row r="9" spans="1:17" ht="30.75" thickBot="1" x14ac:dyDescent="0.3">
      <c r="A9" s="148" t="s">
        <v>131</v>
      </c>
      <c r="B9" s="141">
        <v>3830</v>
      </c>
      <c r="C9" s="142">
        <v>60.275503</v>
      </c>
      <c r="D9" s="185">
        <v>5</v>
      </c>
      <c r="E9" s="141">
        <v>3266</v>
      </c>
      <c r="F9" s="142">
        <v>51</v>
      </c>
      <c r="G9" s="185">
        <v>4.0140000000000002</v>
      </c>
      <c r="H9" s="229">
        <v>0.17268830373545629</v>
      </c>
      <c r="I9" s="188">
        <v>0.18187260784313719</v>
      </c>
      <c r="J9" s="150">
        <v>0.155</v>
      </c>
      <c r="K9" s="167"/>
      <c r="L9" s="167"/>
      <c r="M9" s="167"/>
    </row>
    <row r="10" spans="1:17" ht="23.25" customHeight="1" thickBot="1" x14ac:dyDescent="0.3">
      <c r="A10" s="149" t="s">
        <v>34</v>
      </c>
      <c r="B10" s="143">
        <v>92301</v>
      </c>
      <c r="C10" s="144">
        <v>1261.2202690000001</v>
      </c>
      <c r="D10" s="187">
        <v>137</v>
      </c>
      <c r="E10" s="143">
        <v>85182</v>
      </c>
      <c r="F10" s="144">
        <v>937</v>
      </c>
      <c r="G10" s="187">
        <v>116.19799999999999</v>
      </c>
      <c r="H10" s="229">
        <v>8.3573994505881544E-2</v>
      </c>
      <c r="I10" s="188">
        <v>0.3460194973319104</v>
      </c>
      <c r="J10" s="151">
        <v>0.17799999999999999</v>
      </c>
      <c r="K10" s="167"/>
      <c r="L10" s="167"/>
      <c r="M10" s="167"/>
    </row>
    <row r="11" spans="1:17" x14ac:dyDescent="0.25">
      <c r="A11" s="250" t="s">
        <v>35</v>
      </c>
      <c r="B11" s="250"/>
      <c r="C11" s="250"/>
      <c r="D11" s="250"/>
      <c r="E11" s="250"/>
      <c r="F11" s="250"/>
      <c r="G11" s="250"/>
      <c r="H11" s="250"/>
      <c r="I11" s="250"/>
      <c r="J11" s="154"/>
      <c r="K11" s="154"/>
      <c r="L11" s="154"/>
      <c r="M11" s="154"/>
    </row>
    <row r="12" spans="1:17" ht="15" customHeight="1" x14ac:dyDescent="0.25">
      <c r="A12" s="503" t="s">
        <v>128</v>
      </c>
      <c r="B12" s="503"/>
      <c r="C12" s="503"/>
      <c r="D12" s="503"/>
      <c r="E12" s="503"/>
      <c r="F12" s="503"/>
      <c r="G12" s="503"/>
      <c r="H12" s="503"/>
      <c r="I12" s="503"/>
      <c r="J12" s="503"/>
      <c r="K12" s="503"/>
      <c r="L12" s="503"/>
      <c r="M12" s="503"/>
    </row>
    <row r="13" spans="1:17" ht="15" customHeight="1" x14ac:dyDescent="0.25">
      <c r="A13" s="503" t="s">
        <v>180</v>
      </c>
      <c r="B13" s="503"/>
      <c r="C13" s="503"/>
      <c r="D13" s="503"/>
      <c r="E13" s="503"/>
      <c r="F13" s="503"/>
      <c r="G13" s="503"/>
      <c r="H13" s="503"/>
      <c r="I13" s="503"/>
      <c r="J13" s="503"/>
      <c r="K13" s="503"/>
      <c r="L13" s="503"/>
      <c r="M13" s="503"/>
      <c r="N13" s="503"/>
      <c r="O13" s="503"/>
      <c r="P13" s="503"/>
      <c r="Q13" s="503"/>
    </row>
    <row r="14" spans="1:17" x14ac:dyDescent="0.25">
      <c r="A14" s="251" t="s">
        <v>129</v>
      </c>
      <c r="B14" s="251"/>
      <c r="C14" s="251"/>
      <c r="D14" s="251"/>
      <c r="E14" s="251"/>
      <c r="F14" s="251"/>
      <c r="G14" s="251"/>
      <c r="H14" s="251"/>
      <c r="I14" s="251"/>
      <c r="J14" s="154"/>
      <c r="K14" s="154"/>
      <c r="L14" s="154"/>
      <c r="M14" s="154"/>
    </row>
  </sheetData>
  <mergeCells count="9">
    <mergeCell ref="A1:J1"/>
    <mergeCell ref="A5:A6"/>
    <mergeCell ref="A3:J3"/>
    <mergeCell ref="A12:M12"/>
    <mergeCell ref="A13:Q13"/>
    <mergeCell ref="J4:M4"/>
    <mergeCell ref="B5:D5"/>
    <mergeCell ref="E5:G5"/>
    <mergeCell ref="H5:J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19"/>
  <sheetViews>
    <sheetView workbookViewId="0">
      <selection activeCell="M25" sqref="M25"/>
    </sheetView>
  </sheetViews>
  <sheetFormatPr defaultRowHeight="15" x14ac:dyDescent="0.25"/>
  <cols>
    <col min="1" max="1" width="40.5703125" customWidth="1"/>
    <col min="2" max="2" width="7.85546875" customWidth="1"/>
    <col min="3" max="3" width="7.140625" customWidth="1"/>
    <col min="4" max="4" width="15.42578125" bestFit="1" customWidth="1"/>
    <col min="5" max="5" width="5" bestFit="1" customWidth="1"/>
    <col min="6" max="6" width="11.42578125" bestFit="1" customWidth="1"/>
    <col min="8" max="8" width="10.140625" bestFit="1" customWidth="1"/>
    <col min="9" max="9" width="12.85546875" customWidth="1"/>
  </cols>
  <sheetData>
    <row r="1" spans="1:6" ht="15.75" x14ac:dyDescent="0.25">
      <c r="A1" s="480" t="s">
        <v>159</v>
      </c>
      <c r="B1" s="480"/>
      <c r="C1" s="480"/>
      <c r="D1" s="480"/>
      <c r="E1" s="480"/>
      <c r="F1" s="480"/>
    </row>
    <row r="2" spans="1:6" ht="15.75" x14ac:dyDescent="0.25">
      <c r="A2" s="480" t="s">
        <v>158</v>
      </c>
      <c r="B2" s="480"/>
      <c r="C2" s="480"/>
      <c r="D2" s="480"/>
      <c r="E2" s="480"/>
      <c r="F2" s="480"/>
    </row>
    <row r="3" spans="1:6" ht="15.75" thickBot="1" x14ac:dyDescent="0.3">
      <c r="A3" s="521" t="s">
        <v>154</v>
      </c>
      <c r="B3" s="521"/>
      <c r="C3" s="521"/>
      <c r="D3" s="521"/>
      <c r="E3" s="521"/>
      <c r="F3" s="521"/>
    </row>
    <row r="4" spans="1:6" ht="16.5" thickTop="1" x14ac:dyDescent="0.25">
      <c r="A4" s="248"/>
      <c r="B4" s="248"/>
      <c r="C4" s="520"/>
      <c r="D4" s="520"/>
      <c r="E4" s="248"/>
      <c r="F4" s="248"/>
    </row>
    <row r="5" spans="1:6" ht="15.75" thickBot="1" x14ac:dyDescent="0.3">
      <c r="A5" s="236" t="s">
        <v>155</v>
      </c>
      <c r="B5" s="237"/>
      <c r="C5" s="522">
        <v>2015</v>
      </c>
      <c r="D5" s="522"/>
      <c r="E5" s="236"/>
      <c r="F5" s="233" t="s">
        <v>29</v>
      </c>
    </row>
    <row r="6" spans="1:6" ht="15.75" thickTop="1" x14ac:dyDescent="0.25">
      <c r="A6" s="234" t="s">
        <v>161</v>
      </c>
      <c r="B6" s="523" t="s">
        <v>156</v>
      </c>
      <c r="C6" s="523"/>
      <c r="D6" s="244">
        <v>39540480.383000001</v>
      </c>
      <c r="E6" s="238" t="s">
        <v>157</v>
      </c>
      <c r="F6" s="245">
        <f>D6/$D$6</f>
        <v>1</v>
      </c>
    </row>
    <row r="7" spans="1:6" x14ac:dyDescent="0.25">
      <c r="A7" s="234" t="s">
        <v>171</v>
      </c>
      <c r="B7" s="519" t="s">
        <v>156</v>
      </c>
      <c r="C7" s="519"/>
      <c r="D7" s="244">
        <v>23389976.285</v>
      </c>
      <c r="E7" s="238" t="s">
        <v>157</v>
      </c>
      <c r="F7" s="245">
        <f>D7/$D$6</f>
        <v>0.59154507123935363</v>
      </c>
    </row>
    <row r="8" spans="1:6" x14ac:dyDescent="0.25">
      <c r="A8" s="234" t="s">
        <v>162</v>
      </c>
      <c r="B8" s="519"/>
      <c r="C8" s="519"/>
      <c r="D8" s="244">
        <v>525924.14599999995</v>
      </c>
      <c r="E8" s="238"/>
      <c r="F8" s="245">
        <f>D8/$D$6</f>
        <v>1.3300904311372892E-2</v>
      </c>
    </row>
    <row r="9" spans="1:6" x14ac:dyDescent="0.25">
      <c r="A9" s="234" t="s">
        <v>163</v>
      </c>
      <c r="B9" s="519"/>
      <c r="C9" s="519"/>
      <c r="D9" s="244">
        <v>164551.26</v>
      </c>
      <c r="E9" s="238"/>
      <c r="F9" s="245">
        <f t="shared" ref="F9:F15" si="0">D9/$D$6</f>
        <v>4.1615898038190506E-3</v>
      </c>
    </row>
    <row r="10" spans="1:6" x14ac:dyDescent="0.25">
      <c r="A10" s="234" t="s">
        <v>164</v>
      </c>
      <c r="B10" s="519"/>
      <c r="C10" s="519"/>
      <c r="D10" s="244">
        <v>1098439.206</v>
      </c>
      <c r="E10" s="238"/>
      <c r="F10" s="245">
        <f t="shared" ref="F10" si="1">D10/$D$6</f>
        <v>2.7780117878190017E-2</v>
      </c>
    </row>
    <row r="11" spans="1:6" x14ac:dyDescent="0.25">
      <c r="A11" s="234" t="s">
        <v>160</v>
      </c>
      <c r="B11" s="519"/>
      <c r="C11" s="519"/>
      <c r="D11" s="244">
        <v>1114602.7409999999</v>
      </c>
      <c r="E11" s="238"/>
      <c r="F11" s="245">
        <f t="shared" si="0"/>
        <v>2.8188902365465729E-2</v>
      </c>
    </row>
    <row r="12" spans="1:6" x14ac:dyDescent="0.25">
      <c r="A12" s="234" t="s">
        <v>165</v>
      </c>
      <c r="B12" s="519"/>
      <c r="C12" s="519"/>
      <c r="D12" s="244">
        <v>173085.185</v>
      </c>
      <c r="E12" s="238"/>
      <c r="F12" s="245">
        <f t="shared" si="0"/>
        <v>4.3774173536449013E-3</v>
      </c>
    </row>
    <row r="13" spans="1:6" s="115" customFormat="1" x14ac:dyDescent="0.25">
      <c r="A13" s="234" t="s">
        <v>166</v>
      </c>
      <c r="B13" s="240"/>
      <c r="C13" s="239"/>
      <c r="D13" s="244">
        <v>860790.924</v>
      </c>
      <c r="E13" s="12"/>
      <c r="F13" s="245">
        <f t="shared" si="0"/>
        <v>2.1769865101843519E-2</v>
      </c>
    </row>
    <row r="14" spans="1:6" s="115" customFormat="1" x14ac:dyDescent="0.25">
      <c r="A14" s="234" t="s">
        <v>167</v>
      </c>
      <c r="B14" s="240"/>
      <c r="C14" s="243"/>
      <c r="D14" s="244">
        <v>100180.10799999999</v>
      </c>
      <c r="E14" s="12"/>
      <c r="F14" s="245">
        <f t="shared" si="0"/>
        <v>2.5336087733286959E-3</v>
      </c>
    </row>
    <row r="15" spans="1:6" s="115" customFormat="1" x14ac:dyDescent="0.25">
      <c r="A15" s="234" t="s">
        <v>168</v>
      </c>
      <c r="B15" s="240"/>
      <c r="C15" s="243"/>
      <c r="D15" s="244">
        <v>3572784</v>
      </c>
      <c r="E15" s="12"/>
      <c r="F15" s="245">
        <f t="shared" si="0"/>
        <v>9.0357627560237727E-2</v>
      </c>
    </row>
    <row r="16" spans="1:6" s="115" customFormat="1" x14ac:dyDescent="0.25">
      <c r="A16" s="234" t="s">
        <v>169</v>
      </c>
      <c r="B16" s="240"/>
      <c r="C16" s="243"/>
      <c r="D16" s="244">
        <v>1417524</v>
      </c>
      <c r="E16" s="12"/>
      <c r="F16" s="245">
        <f>D16/$D$6</f>
        <v>3.5849943811240313E-2</v>
      </c>
    </row>
    <row r="17" spans="1:9" ht="15.75" thickBot="1" x14ac:dyDescent="0.3">
      <c r="A17" s="235" t="s">
        <v>170</v>
      </c>
      <c r="B17" s="242"/>
      <c r="C17" s="247"/>
      <c r="D17" s="247">
        <f>D6-SUM(D7:D16)</f>
        <v>7122622.5280000009</v>
      </c>
      <c r="E17" s="241"/>
      <c r="F17" s="246">
        <f>D17/D6</f>
        <v>0.18013495180150352</v>
      </c>
      <c r="H17" s="1"/>
      <c r="I17" s="1"/>
    </row>
    <row r="18" spans="1:9" ht="15.75" thickTop="1" x14ac:dyDescent="0.25">
      <c r="H18" s="1"/>
      <c r="I18" s="1"/>
    </row>
    <row r="19" spans="1:9" x14ac:dyDescent="0.25">
      <c r="H19" s="1"/>
    </row>
  </sheetData>
  <mergeCells count="12">
    <mergeCell ref="B9:C9"/>
    <mergeCell ref="B8:C8"/>
    <mergeCell ref="B11:C11"/>
    <mergeCell ref="B12:C12"/>
    <mergeCell ref="B10:C10"/>
    <mergeCell ref="B7:C7"/>
    <mergeCell ref="C4:D4"/>
    <mergeCell ref="A1:F1"/>
    <mergeCell ref="A2:F2"/>
    <mergeCell ref="A3:F3"/>
    <mergeCell ref="C5:D5"/>
    <mergeCell ref="B6:C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P36"/>
  <sheetViews>
    <sheetView workbookViewId="0">
      <selection activeCell="K29" sqref="K29"/>
    </sheetView>
  </sheetViews>
  <sheetFormatPr defaultRowHeight="15" x14ac:dyDescent="0.25"/>
  <cols>
    <col min="1" max="1" width="39" customWidth="1"/>
    <col min="2" max="2" width="9.7109375" customWidth="1"/>
    <col min="3" max="3" width="1.7109375" style="7" customWidth="1"/>
    <col min="4" max="4" width="9.7109375" customWidth="1"/>
    <col min="5" max="5" width="1.7109375" style="7" customWidth="1"/>
    <col min="6" max="6" width="9.7109375" customWidth="1"/>
    <col min="7" max="7" width="1.7109375" style="7" customWidth="1"/>
    <col min="8" max="8" width="9.7109375" customWidth="1"/>
    <col min="9" max="9" width="1.7109375" customWidth="1"/>
    <col min="10" max="10" width="9.7109375" style="115" customWidth="1"/>
    <col min="11" max="11" width="1.7109375" style="115" customWidth="1"/>
    <col min="12" max="12" width="9.7109375" style="115" customWidth="1"/>
    <col min="13" max="13" width="1.7109375" style="115" customWidth="1"/>
    <col min="14" max="14" width="9.28515625" bestFit="1" customWidth="1"/>
  </cols>
  <sheetData>
    <row r="1" spans="1:16" ht="16.5" x14ac:dyDescent="0.25">
      <c r="A1" s="532" t="s">
        <v>153</v>
      </c>
      <c r="B1" s="532"/>
      <c r="C1" s="532"/>
      <c r="D1" s="532"/>
      <c r="E1" s="532"/>
      <c r="F1" s="532"/>
      <c r="G1" s="532"/>
      <c r="H1" s="532"/>
      <c r="I1" s="532"/>
      <c r="J1" s="532"/>
      <c r="K1" s="532"/>
      <c r="L1" s="532"/>
      <c r="M1" s="532"/>
    </row>
    <row r="2" spans="1:16" s="7" customFormat="1" ht="15.75" x14ac:dyDescent="0.25">
      <c r="A2" s="480" t="s">
        <v>97</v>
      </c>
      <c r="B2" s="480"/>
      <c r="C2" s="480"/>
      <c r="D2" s="480"/>
      <c r="E2" s="480"/>
      <c r="F2" s="480"/>
      <c r="G2" s="480"/>
      <c r="H2" s="480"/>
      <c r="I2" s="480"/>
      <c r="J2" s="480"/>
      <c r="K2" s="480"/>
      <c r="L2" s="480"/>
      <c r="M2" s="480"/>
    </row>
    <row r="3" spans="1:16" ht="15.75" x14ac:dyDescent="0.25">
      <c r="A3" s="533" t="s">
        <v>103</v>
      </c>
      <c r="B3" s="533"/>
      <c r="C3" s="533"/>
      <c r="D3" s="533"/>
      <c r="E3" s="533"/>
      <c r="F3" s="533"/>
      <c r="G3" s="533"/>
      <c r="H3" s="533"/>
      <c r="I3" s="533"/>
      <c r="J3" s="533"/>
      <c r="K3" s="533"/>
      <c r="L3" s="533"/>
      <c r="M3" s="533"/>
    </row>
    <row r="4" spans="1:16" x14ac:dyDescent="0.25">
      <c r="A4" s="534" t="s">
        <v>26</v>
      </c>
      <c r="B4" s="534"/>
      <c r="C4" s="534"/>
      <c r="D4" s="534"/>
      <c r="E4" s="534"/>
      <c r="F4" s="534"/>
      <c r="G4" s="534"/>
      <c r="H4" s="534"/>
      <c r="I4" s="534"/>
      <c r="J4" s="534"/>
      <c r="K4" s="534"/>
      <c r="L4" s="534"/>
      <c r="M4" s="534"/>
    </row>
    <row r="5" spans="1:16" x14ac:dyDescent="0.25">
      <c r="A5" s="12"/>
      <c r="B5" s="12"/>
      <c r="C5" s="12"/>
      <c r="D5" s="12"/>
      <c r="E5" s="12"/>
      <c r="F5" s="12"/>
      <c r="G5" s="12"/>
      <c r="H5" s="12"/>
      <c r="J5" s="12"/>
      <c r="K5" s="12"/>
      <c r="L5" s="12"/>
    </row>
    <row r="6" spans="1:16" ht="19.5" customHeight="1" x14ac:dyDescent="0.25">
      <c r="A6" s="535"/>
      <c r="B6" s="526" t="s">
        <v>37</v>
      </c>
      <c r="C6" s="527"/>
      <c r="D6" s="527"/>
      <c r="E6" s="528"/>
      <c r="F6" s="526" t="s">
        <v>38</v>
      </c>
      <c r="G6" s="527"/>
      <c r="H6" s="527"/>
      <c r="I6" s="528"/>
      <c r="J6" s="526" t="s">
        <v>34</v>
      </c>
      <c r="K6" s="527"/>
      <c r="L6" s="527"/>
      <c r="M6" s="528"/>
    </row>
    <row r="7" spans="1:16" ht="24" customHeight="1" x14ac:dyDescent="0.25">
      <c r="A7" s="535"/>
      <c r="B7" s="529" t="s">
        <v>51</v>
      </c>
      <c r="C7" s="530"/>
      <c r="D7" s="527" t="s">
        <v>39</v>
      </c>
      <c r="E7" s="528"/>
      <c r="F7" s="529" t="s">
        <v>51</v>
      </c>
      <c r="G7" s="530"/>
      <c r="H7" s="527" t="s">
        <v>39</v>
      </c>
      <c r="I7" s="528"/>
      <c r="J7" s="529" t="s">
        <v>51</v>
      </c>
      <c r="K7" s="530"/>
      <c r="L7" s="527" t="s">
        <v>39</v>
      </c>
      <c r="M7" s="528"/>
    </row>
    <row r="8" spans="1:16" x14ac:dyDescent="0.25">
      <c r="A8" s="162" t="s">
        <v>40</v>
      </c>
      <c r="B8" s="169">
        <f>'[2]Table 3'!B7</f>
        <v>509564</v>
      </c>
      <c r="C8" s="4"/>
      <c r="D8" s="66">
        <f>'[2]Table 3'!C7</f>
        <v>36655</v>
      </c>
      <c r="E8" s="170"/>
      <c r="F8" s="169">
        <f>'[2]Table 3'!D7</f>
        <v>98459</v>
      </c>
      <c r="G8" s="4"/>
      <c r="H8" s="10">
        <f>'[2]Table 3'!E7</f>
        <v>1747</v>
      </c>
      <c r="I8" s="160"/>
      <c r="J8" s="169">
        <f>B8+F8</f>
        <v>608023</v>
      </c>
      <c r="K8" s="4"/>
      <c r="L8" s="10">
        <f>D8+H8</f>
        <v>38402</v>
      </c>
      <c r="M8" s="160"/>
    </row>
    <row r="9" spans="1:16" x14ac:dyDescent="0.25">
      <c r="A9" s="163" t="s">
        <v>50</v>
      </c>
      <c r="B9" s="171"/>
      <c r="C9" s="3"/>
      <c r="D9" s="65"/>
      <c r="E9" s="172"/>
      <c r="F9" s="171"/>
      <c r="G9" s="3"/>
      <c r="H9" s="65"/>
      <c r="I9" s="160"/>
      <c r="J9" s="169"/>
      <c r="K9" s="3"/>
      <c r="L9" s="10"/>
      <c r="M9" s="160"/>
    </row>
    <row r="10" spans="1:16" x14ac:dyDescent="0.25">
      <c r="A10" s="164" t="s">
        <v>47</v>
      </c>
      <c r="B10" s="169">
        <f>'[2]Table 3'!B8</f>
        <v>59671</v>
      </c>
      <c r="C10" s="4"/>
      <c r="D10" s="66">
        <f>'[2]Table 3'!C8</f>
        <v>1872</v>
      </c>
      <c r="E10" s="173"/>
      <c r="F10" s="169">
        <f>'[2]Table 3'!D8</f>
        <v>50187</v>
      </c>
      <c r="G10" s="4"/>
      <c r="H10" s="10">
        <f>'[2]Table 3'!E8</f>
        <v>1700</v>
      </c>
      <c r="I10" s="160"/>
      <c r="J10" s="169">
        <f t="shared" ref="J10:J17" si="0">B10+F10</f>
        <v>109858</v>
      </c>
      <c r="K10" s="4"/>
      <c r="L10" s="10">
        <f t="shared" ref="L10:L15" si="1">D10+H10</f>
        <v>3572</v>
      </c>
      <c r="M10" s="160"/>
      <c r="N10" s="98"/>
      <c r="O10" s="98"/>
      <c r="P10" s="98"/>
    </row>
    <row r="11" spans="1:16" x14ac:dyDescent="0.25">
      <c r="A11" s="164" t="s">
        <v>48</v>
      </c>
      <c r="B11" s="169">
        <f>'[2]Table 3'!B9</f>
        <v>60573</v>
      </c>
      <c r="C11" s="4"/>
      <c r="D11" s="66">
        <f>'[2]Table 3'!C9</f>
        <v>988</v>
      </c>
      <c r="E11" s="173"/>
      <c r="F11" s="169">
        <f>'[2]Table 3'!D9</f>
        <v>33281</v>
      </c>
      <c r="G11" s="4"/>
      <c r="H11" s="10">
        <f>'[2]Table 3'!E9</f>
        <v>430</v>
      </c>
      <c r="I11" s="160"/>
      <c r="J11" s="169">
        <f t="shared" si="0"/>
        <v>93854</v>
      </c>
      <c r="K11" s="4"/>
      <c r="L11" s="10">
        <f t="shared" si="1"/>
        <v>1418</v>
      </c>
      <c r="M11" s="160"/>
      <c r="P11" s="98"/>
    </row>
    <row r="12" spans="1:16" x14ac:dyDescent="0.25">
      <c r="A12" s="164" t="s">
        <v>140</v>
      </c>
      <c r="B12" s="169">
        <f>'[2]Table 3'!B10</f>
        <v>69781</v>
      </c>
      <c r="C12" s="4"/>
      <c r="D12" s="66">
        <f>'[2]Table 3'!C10</f>
        <v>298</v>
      </c>
      <c r="E12" s="173"/>
      <c r="F12" s="169">
        <f>'[2]Table 3'!D10</f>
        <v>11527</v>
      </c>
      <c r="G12" s="4"/>
      <c r="H12" s="10">
        <f>'[2]Table 3'!E10</f>
        <v>246</v>
      </c>
      <c r="I12" s="160"/>
      <c r="J12" s="169">
        <f t="shared" si="0"/>
        <v>81308</v>
      </c>
      <c r="K12" s="4"/>
      <c r="L12" s="10">
        <f t="shared" si="1"/>
        <v>544</v>
      </c>
      <c r="M12" s="160"/>
    </row>
    <row r="13" spans="1:16" x14ac:dyDescent="0.25">
      <c r="A13" s="164" t="s">
        <v>49</v>
      </c>
      <c r="B13" s="169">
        <f>'[2]Table 3'!B11</f>
        <v>135298</v>
      </c>
      <c r="C13" s="4"/>
      <c r="D13" s="66">
        <f>'[2]Table 3'!C11</f>
        <v>3157</v>
      </c>
      <c r="E13" s="170"/>
      <c r="F13" s="169">
        <f>'[2]Table 3'!D11</f>
        <v>55858</v>
      </c>
      <c r="G13" s="4"/>
      <c r="H13" s="10">
        <f>'[2]Table 3'!E11</f>
        <v>2376</v>
      </c>
      <c r="I13" s="160"/>
      <c r="J13" s="169">
        <f t="shared" si="0"/>
        <v>191156</v>
      </c>
      <c r="K13" s="4"/>
      <c r="L13" s="10">
        <f t="shared" si="1"/>
        <v>5533</v>
      </c>
      <c r="M13" s="160"/>
      <c r="N13" s="98"/>
    </row>
    <row r="14" spans="1:16" x14ac:dyDescent="0.25">
      <c r="A14" s="163" t="s">
        <v>45</v>
      </c>
      <c r="B14" s="171"/>
      <c r="C14" s="3"/>
      <c r="D14" s="67"/>
      <c r="E14" s="174"/>
      <c r="F14" s="171"/>
      <c r="G14" s="3"/>
      <c r="H14" s="65"/>
      <c r="I14" s="160"/>
      <c r="J14" s="169"/>
      <c r="K14" s="3"/>
      <c r="L14" s="10"/>
      <c r="M14" s="160"/>
      <c r="N14" s="1"/>
    </row>
    <row r="15" spans="1:16" x14ac:dyDescent="0.25">
      <c r="A15" s="164" t="s">
        <v>141</v>
      </c>
      <c r="B15" s="169">
        <f>'[2]Table 3'!B12</f>
        <v>140570</v>
      </c>
      <c r="C15" s="4"/>
      <c r="D15" s="66">
        <f>'[2]Table 3'!C12</f>
        <v>795</v>
      </c>
      <c r="E15" s="173"/>
      <c r="F15" s="169">
        <f>'[2]Table 3'!D12</f>
        <v>11855</v>
      </c>
      <c r="G15" s="4"/>
      <c r="H15" s="10">
        <f>'[2]Table 3'!E12</f>
        <v>97</v>
      </c>
      <c r="I15" s="160"/>
      <c r="J15" s="169">
        <f t="shared" si="0"/>
        <v>152425</v>
      </c>
      <c r="K15" s="4"/>
      <c r="L15" s="10">
        <f t="shared" si="1"/>
        <v>892</v>
      </c>
      <c r="M15" s="160"/>
      <c r="N15" s="98"/>
    </row>
    <row r="16" spans="1:16" x14ac:dyDescent="0.25">
      <c r="A16" s="163" t="s">
        <v>46</v>
      </c>
      <c r="B16" s="171"/>
      <c r="C16" s="3"/>
      <c r="D16" s="65"/>
      <c r="E16" s="172"/>
      <c r="F16" s="171"/>
      <c r="G16" s="3"/>
      <c r="H16" s="65"/>
      <c r="I16" s="160"/>
      <c r="J16" s="169"/>
      <c r="K16" s="3"/>
      <c r="L16" s="10"/>
      <c r="M16" s="160"/>
    </row>
    <row r="17" spans="1:14" x14ac:dyDescent="0.25">
      <c r="A17" s="165" t="s">
        <v>30</v>
      </c>
      <c r="B17" s="175">
        <f>'[2]Table 3'!B13</f>
        <v>509564</v>
      </c>
      <c r="C17" s="6"/>
      <c r="D17" s="158">
        <f>'[2]Table 3'!C13</f>
        <v>34293</v>
      </c>
      <c r="E17" s="176"/>
      <c r="F17" s="175">
        <f>'[2]Table 3'!D13</f>
        <v>98459</v>
      </c>
      <c r="G17" s="6"/>
      <c r="H17" s="11" t="str">
        <f>'[2]Table 3'!E13</f>
        <v>$-532</v>
      </c>
      <c r="I17" s="161"/>
      <c r="J17" s="175">
        <f t="shared" si="0"/>
        <v>608023</v>
      </c>
      <c r="K17" s="6"/>
      <c r="L17" s="158">
        <f>D17+H17</f>
        <v>33761</v>
      </c>
      <c r="M17" s="161"/>
      <c r="N17" s="99"/>
    </row>
    <row r="18" spans="1:14" x14ac:dyDescent="0.25">
      <c r="A18" s="531" t="s">
        <v>35</v>
      </c>
      <c r="B18" s="531"/>
      <c r="C18" s="531"/>
      <c r="D18" s="531"/>
      <c r="E18" s="531"/>
      <c r="F18" s="531"/>
      <c r="G18" s="531"/>
      <c r="H18" s="531"/>
      <c r="I18" s="531"/>
      <c r="J18" s="531"/>
      <c r="K18" s="531"/>
      <c r="L18" s="531"/>
      <c r="M18" s="531"/>
    </row>
    <row r="19" spans="1:14" ht="26.25" customHeight="1" x14ac:dyDescent="0.25">
      <c r="A19" s="524" t="s">
        <v>142</v>
      </c>
      <c r="B19" s="525"/>
      <c r="C19" s="525"/>
      <c r="D19" s="525"/>
      <c r="E19" s="525"/>
      <c r="F19" s="525"/>
      <c r="G19" s="525"/>
      <c r="H19" s="525"/>
      <c r="I19" s="525"/>
      <c r="J19" s="525"/>
      <c r="K19" s="525"/>
      <c r="L19" s="525"/>
      <c r="M19" s="525"/>
    </row>
    <row r="20" spans="1:14" ht="27" customHeight="1" x14ac:dyDescent="0.25">
      <c r="A20" s="524" t="s">
        <v>143</v>
      </c>
      <c r="B20" s="525"/>
      <c r="C20" s="525"/>
      <c r="D20" s="525"/>
      <c r="E20" s="525"/>
      <c r="F20" s="525"/>
      <c r="G20" s="525"/>
      <c r="H20" s="525"/>
      <c r="I20" s="525"/>
      <c r="J20" s="525"/>
      <c r="K20" s="525"/>
      <c r="L20" s="525"/>
      <c r="M20" s="525"/>
    </row>
    <row r="22" spans="1:14" x14ac:dyDescent="0.25">
      <c r="D22" s="13"/>
      <c r="E22" s="13"/>
    </row>
    <row r="26" spans="1:14" x14ac:dyDescent="0.25">
      <c r="B26" s="32"/>
      <c r="C26" s="32"/>
    </row>
    <row r="27" spans="1:14" x14ac:dyDescent="0.25">
      <c r="A27" s="88"/>
      <c r="B27" s="89"/>
      <c r="C27" s="89"/>
      <c r="D27" s="89"/>
      <c r="E27" s="37"/>
    </row>
    <row r="28" spans="1:14" x14ac:dyDescent="0.25">
      <c r="A28" s="88"/>
      <c r="B28" s="90"/>
      <c r="C28" s="90"/>
      <c r="D28" s="90"/>
      <c r="E28" s="33"/>
    </row>
    <row r="29" spans="1:14" x14ac:dyDescent="0.25">
      <c r="A29" s="88"/>
      <c r="B29" s="90"/>
      <c r="C29" s="90"/>
      <c r="D29" s="90"/>
      <c r="E29" s="33"/>
    </row>
    <row r="30" spans="1:14" x14ac:dyDescent="0.25">
      <c r="A30" s="88"/>
      <c r="B30" s="90"/>
      <c r="C30" s="90"/>
      <c r="D30" s="90"/>
      <c r="E30" s="33"/>
      <c r="I30" s="7"/>
    </row>
    <row r="31" spans="1:14" x14ac:dyDescent="0.25">
      <c r="A31" s="88"/>
      <c r="B31" s="90"/>
      <c r="C31" s="90"/>
      <c r="D31" s="90"/>
      <c r="E31" s="33"/>
      <c r="N31" s="100"/>
    </row>
    <row r="32" spans="1:14" x14ac:dyDescent="0.25">
      <c r="A32" s="88"/>
      <c r="B32" s="90"/>
      <c r="C32" s="90"/>
      <c r="D32" s="90"/>
      <c r="E32" s="33"/>
      <c r="N32" s="100"/>
    </row>
    <row r="33" spans="1:9" x14ac:dyDescent="0.25">
      <c r="A33" s="88"/>
      <c r="B33" s="90"/>
      <c r="C33" s="90"/>
      <c r="D33" s="91"/>
      <c r="E33" s="34"/>
      <c r="I33" s="7"/>
    </row>
    <row r="34" spans="1:9" x14ac:dyDescent="0.25">
      <c r="A34" s="88"/>
      <c r="B34" s="90"/>
      <c r="C34" s="90"/>
      <c r="D34" s="91"/>
      <c r="E34" s="34"/>
    </row>
    <row r="35" spans="1:9" x14ac:dyDescent="0.25">
      <c r="A35" s="88"/>
      <c r="B35" s="90"/>
      <c r="C35" s="90"/>
      <c r="D35" s="90"/>
      <c r="E35" s="33"/>
    </row>
    <row r="36" spans="1:9" x14ac:dyDescent="0.25">
      <c r="A36" s="88"/>
      <c r="B36" s="90"/>
      <c r="C36" s="90"/>
      <c r="D36" s="90"/>
      <c r="E36" s="33"/>
    </row>
  </sheetData>
  <mergeCells count="17">
    <mergeCell ref="A1:M1"/>
    <mergeCell ref="A2:M2"/>
    <mergeCell ref="A3:M3"/>
    <mergeCell ref="A4:M4"/>
    <mergeCell ref="D7:E7"/>
    <mergeCell ref="B6:E6"/>
    <mergeCell ref="F6:I6"/>
    <mergeCell ref="F7:G7"/>
    <mergeCell ref="H7:I7"/>
    <mergeCell ref="A6:A7"/>
    <mergeCell ref="B7:C7"/>
    <mergeCell ref="A19:M19"/>
    <mergeCell ref="A20:M20"/>
    <mergeCell ref="J6:M6"/>
    <mergeCell ref="J7:K7"/>
    <mergeCell ref="L7:M7"/>
    <mergeCell ref="A18:M18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AE28"/>
  <sheetViews>
    <sheetView workbookViewId="0">
      <selection activeCell="F29" sqref="F29"/>
    </sheetView>
  </sheetViews>
  <sheetFormatPr defaultRowHeight="15" x14ac:dyDescent="0.25"/>
  <cols>
    <col min="1" max="1" width="39" style="115" customWidth="1"/>
    <col min="2" max="2" width="9.7109375" style="115" customWidth="1"/>
    <col min="3" max="3" width="1.7109375" style="115" customWidth="1"/>
    <col min="4" max="4" width="9.7109375" style="115" customWidth="1"/>
    <col min="5" max="5" width="1.7109375" style="115" customWidth="1"/>
    <col min="6" max="6" width="9.7109375" style="115" customWidth="1"/>
    <col min="7" max="7" width="1.7109375" style="115" customWidth="1"/>
    <col min="8" max="8" width="9.7109375" style="115" customWidth="1"/>
    <col min="9" max="9" width="1.7109375" style="115" customWidth="1"/>
    <col min="10" max="10" width="9.7109375" style="115" customWidth="1"/>
    <col min="11" max="11" width="1.7109375" style="115" customWidth="1"/>
    <col min="12" max="12" width="9.7109375" style="115" customWidth="1"/>
    <col min="13" max="13" width="1.7109375" style="115" customWidth="1"/>
    <col min="14" max="14" width="9.28515625" style="115" bestFit="1" customWidth="1"/>
    <col min="15" max="18" width="9.140625" style="115"/>
    <col min="19" max="19" width="39" style="115" customWidth="1"/>
    <col min="20" max="20" width="9.7109375" style="115" customWidth="1"/>
    <col min="21" max="21" width="1.7109375" style="115" customWidth="1"/>
    <col min="22" max="22" width="9.7109375" style="115" customWidth="1"/>
    <col min="23" max="23" width="1.7109375" style="115" customWidth="1"/>
    <col min="24" max="24" width="9.7109375" style="115" customWidth="1"/>
    <col min="25" max="25" width="1.7109375" style="115" customWidth="1"/>
    <col min="26" max="26" width="9.7109375" style="115" customWidth="1"/>
    <col min="27" max="27" width="1.7109375" style="115" customWidth="1"/>
    <col min="28" max="28" width="9.7109375" style="115" customWidth="1"/>
    <col min="29" max="29" width="1.7109375" style="115" customWidth="1"/>
    <col min="30" max="30" width="9.7109375" style="115" customWidth="1"/>
    <col min="31" max="31" width="1.7109375" style="115" customWidth="1"/>
    <col min="32" max="16384" width="9.140625" style="115"/>
  </cols>
  <sheetData>
    <row r="2" spans="1:31" ht="16.5" x14ac:dyDescent="0.25">
      <c r="A2" s="532" t="s">
        <v>186</v>
      </c>
      <c r="B2" s="532"/>
      <c r="C2" s="532"/>
      <c r="D2" s="532"/>
      <c r="E2" s="532"/>
      <c r="F2" s="532"/>
      <c r="G2" s="532"/>
      <c r="H2" s="532"/>
      <c r="I2" s="532"/>
      <c r="J2" s="532"/>
      <c r="K2" s="532"/>
      <c r="L2" s="532"/>
      <c r="M2" s="532"/>
      <c r="S2" s="532"/>
      <c r="T2" s="532"/>
      <c r="U2" s="532"/>
      <c r="V2" s="532"/>
      <c r="W2" s="532"/>
      <c r="X2" s="532"/>
      <c r="Y2" s="532"/>
      <c r="Z2" s="532"/>
      <c r="AA2" s="532"/>
      <c r="AB2" s="120"/>
      <c r="AC2" s="120"/>
      <c r="AD2" s="120"/>
      <c r="AE2" s="120"/>
    </row>
    <row r="3" spans="1:31" ht="16.5" x14ac:dyDescent="0.25">
      <c r="A3" s="532" t="s">
        <v>97</v>
      </c>
      <c r="B3" s="532"/>
      <c r="C3" s="532"/>
      <c r="D3" s="532"/>
      <c r="E3" s="532"/>
      <c r="F3" s="532"/>
      <c r="G3" s="532"/>
      <c r="H3" s="532"/>
      <c r="I3" s="532"/>
      <c r="J3" s="532"/>
      <c r="K3" s="532"/>
      <c r="L3" s="532"/>
      <c r="M3" s="532"/>
      <c r="S3" s="480"/>
      <c r="T3" s="480"/>
      <c r="U3" s="480"/>
      <c r="V3" s="480"/>
      <c r="W3" s="480"/>
      <c r="X3" s="480"/>
      <c r="Y3" s="480"/>
      <c r="Z3" s="480"/>
      <c r="AA3" s="480"/>
      <c r="AB3" s="114"/>
      <c r="AC3" s="114"/>
      <c r="AD3" s="114"/>
      <c r="AE3" s="114"/>
    </row>
    <row r="4" spans="1:31" ht="16.5" x14ac:dyDescent="0.25">
      <c r="A4" s="532" t="s">
        <v>103</v>
      </c>
      <c r="B4" s="532"/>
      <c r="C4" s="532"/>
      <c r="D4" s="532"/>
      <c r="E4" s="532"/>
      <c r="F4" s="532"/>
      <c r="G4" s="532"/>
      <c r="H4" s="532"/>
      <c r="I4" s="532"/>
      <c r="J4" s="532"/>
      <c r="K4" s="532"/>
      <c r="L4" s="532"/>
      <c r="M4" s="532"/>
      <c r="S4" s="533"/>
      <c r="T4" s="533"/>
      <c r="U4" s="533"/>
      <c r="V4" s="533"/>
      <c r="W4" s="533"/>
      <c r="X4" s="533"/>
      <c r="Y4" s="533"/>
      <c r="Z4" s="533"/>
      <c r="AA4" s="533"/>
      <c r="AB4" s="121"/>
      <c r="AC4" s="121"/>
      <c r="AD4" s="121"/>
      <c r="AE4" s="121"/>
    </row>
    <row r="5" spans="1:31" x14ac:dyDescent="0.25">
      <c r="A5" s="534" t="s">
        <v>26</v>
      </c>
      <c r="B5" s="534"/>
      <c r="C5" s="534"/>
      <c r="D5" s="534"/>
      <c r="E5" s="534"/>
      <c r="F5" s="534"/>
      <c r="G5" s="534"/>
      <c r="H5" s="534"/>
      <c r="I5" s="534"/>
      <c r="J5" s="534"/>
      <c r="K5" s="534"/>
      <c r="L5" s="534"/>
      <c r="M5" s="534"/>
      <c r="S5" s="534"/>
      <c r="T5" s="534"/>
      <c r="U5" s="534"/>
      <c r="V5" s="534"/>
      <c r="W5" s="534"/>
      <c r="X5" s="534"/>
      <c r="Y5" s="534"/>
      <c r="Z5" s="534"/>
      <c r="AA5" s="534"/>
      <c r="AB5" s="122"/>
      <c r="AC5" s="122"/>
      <c r="AD5" s="122"/>
      <c r="AE5" s="122"/>
    </row>
    <row r="6" spans="1:31" x14ac:dyDescent="0.25">
      <c r="A6" s="12"/>
      <c r="B6" s="12"/>
      <c r="C6" s="12"/>
      <c r="D6" s="12"/>
      <c r="E6" s="12"/>
      <c r="F6" s="12"/>
      <c r="G6" s="12"/>
      <c r="H6" s="12"/>
      <c r="J6" s="12"/>
      <c r="K6" s="12"/>
      <c r="L6" s="12"/>
      <c r="S6" s="12"/>
      <c r="T6" s="12"/>
      <c r="U6" s="12"/>
      <c r="V6" s="12"/>
      <c r="W6" s="12"/>
      <c r="X6" s="12"/>
      <c r="Y6" s="12"/>
      <c r="Z6" s="12"/>
      <c r="AB6" s="12"/>
      <c r="AC6" s="12"/>
      <c r="AD6" s="12"/>
    </row>
    <row r="7" spans="1:31" ht="19.5" customHeight="1" x14ac:dyDescent="0.25">
      <c r="A7" s="535"/>
      <c r="B7" s="527">
        <v>2015</v>
      </c>
      <c r="C7" s="527"/>
      <c r="D7" s="527"/>
      <c r="E7" s="528"/>
      <c r="F7" s="527">
        <v>2014</v>
      </c>
      <c r="G7" s="527"/>
      <c r="H7" s="527"/>
      <c r="I7" s="528"/>
      <c r="J7" s="527" t="s">
        <v>114</v>
      </c>
      <c r="K7" s="527"/>
      <c r="L7" s="527"/>
      <c r="M7" s="528"/>
    </row>
    <row r="8" spans="1:31" ht="24" customHeight="1" x14ac:dyDescent="0.25">
      <c r="A8" s="535"/>
      <c r="B8" s="530" t="s">
        <v>51</v>
      </c>
      <c r="C8" s="530"/>
      <c r="D8" s="527" t="s">
        <v>39</v>
      </c>
      <c r="E8" s="528"/>
      <c r="F8" s="530" t="s">
        <v>51</v>
      </c>
      <c r="G8" s="530"/>
      <c r="H8" s="527" t="s">
        <v>39</v>
      </c>
      <c r="I8" s="528"/>
      <c r="J8" s="530" t="s">
        <v>51</v>
      </c>
      <c r="K8" s="530"/>
      <c r="L8" s="527" t="s">
        <v>39</v>
      </c>
      <c r="M8" s="528"/>
    </row>
    <row r="9" spans="1:31" x14ac:dyDescent="0.25">
      <c r="A9" s="162" t="s">
        <v>40</v>
      </c>
      <c r="B9" s="4">
        <v>608023</v>
      </c>
      <c r="C9" s="4"/>
      <c r="D9" s="10">
        <v>38402</v>
      </c>
      <c r="E9" s="160"/>
      <c r="F9" s="4">
        <v>598433</v>
      </c>
      <c r="G9" s="4"/>
      <c r="H9" s="10">
        <v>36240</v>
      </c>
      <c r="I9" s="160"/>
      <c r="J9" s="166">
        <f>(B9-F9)/F9</f>
        <v>1.6025185776853884E-2</v>
      </c>
      <c r="K9" s="166"/>
      <c r="L9" s="166">
        <f>(D9-H9)/H9</f>
        <v>5.9657836644591608E-2</v>
      </c>
      <c r="M9" s="160"/>
    </row>
    <row r="10" spans="1:31" x14ac:dyDescent="0.25">
      <c r="A10" s="163" t="s">
        <v>50</v>
      </c>
      <c r="B10" s="4"/>
      <c r="C10" s="3"/>
      <c r="D10" s="10"/>
      <c r="E10" s="160"/>
      <c r="F10" s="4"/>
      <c r="G10" s="3"/>
      <c r="H10" s="10"/>
      <c r="I10" s="160"/>
      <c r="J10" s="166"/>
      <c r="K10" s="167"/>
      <c r="L10" s="166"/>
      <c r="M10" s="160"/>
    </row>
    <row r="11" spans="1:31" x14ac:dyDescent="0.25">
      <c r="A11" s="164" t="s">
        <v>47</v>
      </c>
      <c r="B11" s="4">
        <v>109858</v>
      </c>
      <c r="C11" s="4"/>
      <c r="D11" s="10">
        <v>3572</v>
      </c>
      <c r="E11" s="160"/>
      <c r="F11" s="4">
        <v>108873</v>
      </c>
      <c r="G11" s="4"/>
      <c r="H11" s="10">
        <v>3835</v>
      </c>
      <c r="I11" s="160"/>
      <c r="J11" s="166">
        <f t="shared" ref="J11:J18" si="0">(B11-F11)/F11</f>
        <v>9.0472385256215957E-3</v>
      </c>
      <c r="K11" s="166"/>
      <c r="L11" s="166">
        <f t="shared" ref="L11:L18" si="1">(D11-H11)/H11</f>
        <v>-6.8578878748370278E-2</v>
      </c>
      <c r="M11" s="160"/>
    </row>
    <row r="12" spans="1:31" x14ac:dyDescent="0.25">
      <c r="A12" s="164" t="s">
        <v>48</v>
      </c>
      <c r="B12" s="4">
        <v>93854</v>
      </c>
      <c r="C12" s="4"/>
      <c r="D12" s="10">
        <v>1418</v>
      </c>
      <c r="E12" s="160"/>
      <c r="F12" s="4">
        <v>90586</v>
      </c>
      <c r="G12" s="4"/>
      <c r="H12" s="10">
        <v>1326</v>
      </c>
      <c r="I12" s="160"/>
      <c r="J12" s="166">
        <f t="shared" si="0"/>
        <v>3.6076214867639594E-2</v>
      </c>
      <c r="K12" s="166"/>
      <c r="L12" s="166">
        <f t="shared" si="1"/>
        <v>6.9381598793363503E-2</v>
      </c>
      <c r="M12" s="160"/>
    </row>
    <row r="13" spans="1:31" x14ac:dyDescent="0.25">
      <c r="A13" s="164" t="s">
        <v>140</v>
      </c>
      <c r="B13" s="4">
        <v>81308</v>
      </c>
      <c r="C13" s="4"/>
      <c r="D13" s="10">
        <v>544</v>
      </c>
      <c r="E13" s="160"/>
      <c r="F13" s="4">
        <v>80059</v>
      </c>
      <c r="G13" s="4"/>
      <c r="H13" s="10">
        <v>1327</v>
      </c>
      <c r="I13" s="160"/>
      <c r="J13" s="166">
        <f t="shared" si="0"/>
        <v>1.5600994266728289E-2</v>
      </c>
      <c r="K13" s="166"/>
      <c r="L13" s="166">
        <f t="shared" si="1"/>
        <v>-0.59005275056518458</v>
      </c>
      <c r="M13" s="160"/>
    </row>
    <row r="14" spans="1:31" x14ac:dyDescent="0.25">
      <c r="A14" s="164" t="s">
        <v>49</v>
      </c>
      <c r="B14" s="4">
        <v>191156</v>
      </c>
      <c r="C14" s="4"/>
      <c r="D14" s="10">
        <v>5533</v>
      </c>
      <c r="E14" s="160"/>
      <c r="F14" s="4">
        <v>188022</v>
      </c>
      <c r="G14" s="4"/>
      <c r="H14" s="10">
        <v>6488</v>
      </c>
      <c r="I14" s="160"/>
      <c r="J14" s="166">
        <f t="shared" si="0"/>
        <v>1.6668262224633287E-2</v>
      </c>
      <c r="K14" s="166"/>
      <c r="L14" s="166">
        <f t="shared" si="1"/>
        <v>-0.1471948212083847</v>
      </c>
      <c r="M14" s="160"/>
    </row>
    <row r="15" spans="1:31" x14ac:dyDescent="0.25">
      <c r="A15" s="163" t="s">
        <v>45</v>
      </c>
      <c r="B15" s="4"/>
      <c r="C15" s="3"/>
      <c r="D15" s="10"/>
      <c r="E15" s="160"/>
      <c r="F15" s="4"/>
      <c r="G15" s="3"/>
      <c r="H15" s="10"/>
      <c r="I15" s="160"/>
      <c r="J15" s="166"/>
      <c r="K15" s="167"/>
      <c r="L15" s="166"/>
      <c r="M15" s="160"/>
      <c r="S15" s="253"/>
    </row>
    <row r="16" spans="1:31" x14ac:dyDescent="0.25">
      <c r="A16" s="164" t="s">
        <v>141</v>
      </c>
      <c r="B16" s="4">
        <v>152425</v>
      </c>
      <c r="C16" s="4"/>
      <c r="D16" s="10">
        <v>892</v>
      </c>
      <c r="E16" s="160"/>
      <c r="F16" s="4">
        <v>145030</v>
      </c>
      <c r="G16" s="4"/>
      <c r="H16" s="10">
        <v>799</v>
      </c>
      <c r="I16" s="160"/>
      <c r="J16" s="166">
        <f t="shared" si="0"/>
        <v>5.098945045852582E-2</v>
      </c>
      <c r="K16" s="166"/>
      <c r="L16" s="166">
        <f t="shared" si="1"/>
        <v>0.11639549436795996</v>
      </c>
      <c r="M16" s="160"/>
    </row>
    <row r="17" spans="1:31" x14ac:dyDescent="0.25">
      <c r="A17" s="163" t="s">
        <v>46</v>
      </c>
      <c r="B17" s="4"/>
      <c r="C17" s="3"/>
      <c r="D17" s="10"/>
      <c r="E17" s="160"/>
      <c r="F17" s="4"/>
      <c r="G17" s="3"/>
      <c r="H17" s="10"/>
      <c r="I17" s="160"/>
      <c r="J17" s="166"/>
      <c r="K17" s="167"/>
      <c r="L17" s="166"/>
      <c r="M17" s="160"/>
    </row>
    <row r="18" spans="1:31" x14ac:dyDescent="0.25">
      <c r="A18" s="165" t="s">
        <v>30</v>
      </c>
      <c r="B18" s="6">
        <v>608023</v>
      </c>
      <c r="C18" s="6"/>
      <c r="D18" s="158">
        <v>33761</v>
      </c>
      <c r="E18" s="161"/>
      <c r="F18" s="6">
        <v>598433</v>
      </c>
      <c r="G18" s="6"/>
      <c r="H18" s="158">
        <v>30553</v>
      </c>
      <c r="I18" s="161"/>
      <c r="J18" s="168">
        <f t="shared" si="0"/>
        <v>1.6025185776853884E-2</v>
      </c>
      <c r="K18" s="134"/>
      <c r="L18" s="134">
        <f t="shared" si="1"/>
        <v>0.1049978725493405</v>
      </c>
      <c r="M18" s="161"/>
      <c r="S18" s="253"/>
      <c r="T18" s="253"/>
      <c r="U18" s="253"/>
      <c r="V18" s="253"/>
      <c r="W18" s="253"/>
      <c r="X18" s="253"/>
      <c r="Y18" s="253"/>
      <c r="Z18" s="253"/>
    </row>
    <row r="19" spans="1:31" x14ac:dyDescent="0.25">
      <c r="A19" s="531" t="s">
        <v>35</v>
      </c>
      <c r="B19" s="531"/>
      <c r="C19" s="531"/>
      <c r="D19" s="531"/>
      <c r="E19" s="531"/>
      <c r="F19" s="531"/>
      <c r="G19" s="531"/>
      <c r="H19" s="531"/>
      <c r="I19" s="531"/>
      <c r="J19" s="531"/>
      <c r="K19" s="531"/>
      <c r="L19" s="531"/>
      <c r="M19" s="531"/>
      <c r="S19" s="537"/>
      <c r="T19" s="537"/>
      <c r="U19" s="537"/>
      <c r="V19" s="537"/>
      <c r="W19" s="537"/>
      <c r="X19" s="537"/>
      <c r="Y19" s="537"/>
      <c r="Z19" s="537"/>
      <c r="AA19" s="537"/>
      <c r="AB19" s="153"/>
      <c r="AC19" s="153"/>
      <c r="AD19" s="153"/>
      <c r="AE19" s="153"/>
    </row>
    <row r="20" spans="1:31" ht="27.75" customHeight="1" x14ac:dyDescent="0.25">
      <c r="A20" s="524" t="s">
        <v>142</v>
      </c>
      <c r="B20" s="525"/>
      <c r="C20" s="525"/>
      <c r="D20" s="525"/>
      <c r="E20" s="525"/>
      <c r="F20" s="525"/>
      <c r="G20" s="525"/>
      <c r="H20" s="525"/>
      <c r="I20" s="525"/>
      <c r="J20" s="525"/>
      <c r="K20" s="525"/>
      <c r="L20" s="525"/>
      <c r="M20" s="525"/>
      <c r="S20" s="253"/>
      <c r="T20" s="253"/>
      <c r="U20" s="253"/>
      <c r="V20" s="253"/>
      <c r="W20" s="253"/>
      <c r="X20" s="253"/>
      <c r="Y20" s="253"/>
      <c r="Z20" s="253"/>
      <c r="AA20" s="253"/>
      <c r="AB20" s="119"/>
      <c r="AC20" s="119"/>
      <c r="AD20" s="119"/>
      <c r="AE20" s="119"/>
    </row>
    <row r="21" spans="1:31" ht="27" customHeight="1" x14ac:dyDescent="0.25">
      <c r="A21" s="524" t="s">
        <v>143</v>
      </c>
      <c r="B21" s="525"/>
      <c r="C21" s="525"/>
      <c r="D21" s="525"/>
      <c r="E21" s="525"/>
      <c r="F21" s="525"/>
      <c r="G21" s="525"/>
      <c r="H21" s="525"/>
      <c r="I21" s="525"/>
      <c r="J21" s="525"/>
      <c r="K21" s="525"/>
      <c r="L21" s="525"/>
      <c r="M21" s="525"/>
      <c r="S21" s="536"/>
      <c r="T21" s="536"/>
      <c r="U21" s="536"/>
      <c r="V21" s="536"/>
      <c r="W21" s="536"/>
      <c r="X21" s="536"/>
      <c r="Y21" s="536"/>
      <c r="Z21" s="536"/>
      <c r="AA21" s="536"/>
      <c r="AB21" s="119"/>
      <c r="AC21" s="119"/>
      <c r="AD21" s="119"/>
      <c r="AE21" s="119"/>
    </row>
    <row r="22" spans="1:31" x14ac:dyDescent="0.25">
      <c r="D22" s="13"/>
      <c r="E22" s="13"/>
      <c r="V22" s="13"/>
      <c r="W22" s="13"/>
    </row>
    <row r="28" spans="1:31" x14ac:dyDescent="0.25">
      <c r="B28" s="32"/>
      <c r="C28" s="32"/>
      <c r="T28" s="32"/>
      <c r="U28" s="32"/>
    </row>
  </sheetData>
  <mergeCells count="23">
    <mergeCell ref="A21:M21"/>
    <mergeCell ref="S21:AA21"/>
    <mergeCell ref="J7:M7"/>
    <mergeCell ref="J8:K8"/>
    <mergeCell ref="A19:M19"/>
    <mergeCell ref="A20:M20"/>
    <mergeCell ref="L8:M8"/>
    <mergeCell ref="S19:AA19"/>
    <mergeCell ref="F8:G8"/>
    <mergeCell ref="H8:I8"/>
    <mergeCell ref="B8:C8"/>
    <mergeCell ref="S2:AA2"/>
    <mergeCell ref="S3:AA3"/>
    <mergeCell ref="S4:AA4"/>
    <mergeCell ref="D8:E8"/>
    <mergeCell ref="S5:AA5"/>
    <mergeCell ref="A2:M2"/>
    <mergeCell ref="A3:M3"/>
    <mergeCell ref="A4:M4"/>
    <mergeCell ref="A5:M5"/>
    <mergeCell ref="A7:A8"/>
    <mergeCell ref="F7:I7"/>
    <mergeCell ref="B7:E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23</vt:i4>
      </vt:variant>
    </vt:vector>
  </HeadingPairs>
  <TitlesOfParts>
    <vt:vector size="23" baseType="lpstr">
      <vt:lpstr>1A</vt:lpstr>
      <vt:lpstr>1B</vt:lpstr>
      <vt:lpstr>1C</vt:lpstr>
      <vt:lpstr>1D</vt:lpstr>
      <vt:lpstr>2A</vt:lpstr>
      <vt:lpstr>2B</vt:lpstr>
      <vt:lpstr>3A</vt:lpstr>
      <vt:lpstr>3B</vt:lpstr>
      <vt:lpstr>3C</vt:lpstr>
      <vt:lpstr>4, 5</vt:lpstr>
      <vt:lpstr>6A</vt:lpstr>
      <vt:lpstr>6B</vt:lpstr>
      <vt:lpstr>6C</vt:lpstr>
      <vt:lpstr>7-9</vt:lpstr>
      <vt:lpstr>10</vt:lpstr>
      <vt:lpstr>A1</vt:lpstr>
      <vt:lpstr>A2</vt:lpstr>
      <vt:lpstr>A3</vt:lpstr>
      <vt:lpstr>A4</vt:lpstr>
      <vt:lpstr>A5</vt:lpstr>
      <vt:lpstr>A6</vt:lpstr>
      <vt:lpstr>A7</vt:lpstr>
      <vt:lpstr>A8</vt:lpstr>
    </vt:vector>
  </TitlesOfParts>
  <Company>State of Hawaii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anniedo</dc:creator>
  <cp:lastModifiedBy>Shi Fu</cp:lastModifiedBy>
  <cp:lastPrinted>2017-08-17T01:28:29Z</cp:lastPrinted>
  <dcterms:created xsi:type="dcterms:W3CDTF">2016-08-18T02:13:40Z</dcterms:created>
  <dcterms:modified xsi:type="dcterms:W3CDTF">2020-01-29T02:00:44Z</dcterms:modified>
</cp:coreProperties>
</file>