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R\0-COR Admin Files - FY 2007+\FY 2021\2021-05-25 GF COR Meeting\6 - Miscellaneous\"/>
    </mc:Choice>
  </mc:AlternateContent>
  <xr:revisionPtr revIDLastSave="0" documentId="13_ncr:1_{5450E86C-32FD-4808-922A-375AABBCC851}" xr6:coauthVersionLast="45" xr6:coauthVersionMax="45" xr10:uidLastSave="{00000000-0000-0000-0000-000000000000}"/>
  <bookViews>
    <workbookView xWindow="32235" yWindow="1110" windowWidth="21570" windowHeight="12780" xr2:uid="{3969AEA2-D2D8-41E7-BB53-58AE724E5836}"/>
  </bookViews>
  <sheets>
    <sheet name="Forecast Model" sheetId="1" r:id="rId1"/>
    <sheet name="Sheet2" sheetId="2" r:id="rId2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  <c r="O33" i="1" l="1"/>
  <c r="N33" i="1"/>
  <c r="D8" i="1"/>
  <c r="D22" i="1" s="1"/>
  <c r="D9" i="1"/>
  <c r="E15" i="1"/>
  <c r="F15" i="1"/>
  <c r="G15" i="1"/>
  <c r="H15" i="1"/>
  <c r="I15" i="1"/>
  <c r="J15" i="1"/>
  <c r="K15" i="1"/>
  <c r="L15" i="1"/>
  <c r="M15" i="1"/>
  <c r="N15" i="1"/>
  <c r="O15" i="1"/>
  <c r="D15" i="1"/>
  <c r="E18" i="1"/>
  <c r="F18" i="1"/>
  <c r="G18" i="1"/>
  <c r="H18" i="1"/>
  <c r="D18" i="1"/>
  <c r="F20" i="1"/>
  <c r="G20" i="1"/>
  <c r="G21" i="1" s="1"/>
  <c r="H20" i="1"/>
  <c r="H21" i="1" s="1"/>
  <c r="E20" i="1"/>
  <c r="J20" i="1"/>
  <c r="J21" i="1" s="1"/>
  <c r="K17" i="1"/>
  <c r="O16" i="1"/>
  <c r="I17" i="1"/>
  <c r="E14" i="1"/>
  <c r="F14" i="1"/>
  <c r="G14" i="1"/>
  <c r="H14" i="1"/>
  <c r="I14" i="1"/>
  <c r="J14" i="1"/>
  <c r="K14" i="1"/>
  <c r="L14" i="1"/>
  <c r="M14" i="1"/>
  <c r="N14" i="1"/>
  <c r="O14" i="1"/>
  <c r="E17" i="1"/>
  <c r="F17" i="1"/>
  <c r="G17" i="1"/>
  <c r="H17" i="1"/>
  <c r="D17" i="1"/>
  <c r="D14" i="1"/>
  <c r="L20" i="1" l="1"/>
  <c r="L21" i="1" s="1"/>
  <c r="O17" i="1"/>
  <c r="N16" i="1"/>
  <c r="N20" i="1" s="1"/>
  <c r="N21" i="1" s="1"/>
  <c r="H22" i="1"/>
  <c r="G22" i="1"/>
  <c r="F22" i="1"/>
  <c r="E22" i="1"/>
  <c r="D21" i="1"/>
  <c r="F21" i="1"/>
  <c r="E21" i="1"/>
  <c r="L17" i="1"/>
  <c r="J17" i="1"/>
  <c r="I20" i="1"/>
  <c r="I21" i="1" s="1"/>
  <c r="L18" i="1"/>
  <c r="J18" i="1"/>
  <c r="K18" i="1"/>
  <c r="I18" i="1"/>
  <c r="K20" i="1"/>
  <c r="K21" i="1" s="1"/>
  <c r="O20" i="1"/>
  <c r="O21" i="1" s="1"/>
  <c r="M17" i="1" l="1"/>
  <c r="M18" i="1"/>
  <c r="O18" i="1"/>
  <c r="N17" i="1"/>
  <c r="M20" i="1"/>
  <c r="N18" i="1"/>
  <c r="L22" i="1"/>
  <c r="K22" i="1"/>
  <c r="I22" i="1"/>
  <c r="J22" i="1"/>
  <c r="M21" i="1" l="1"/>
  <c r="P20" i="1"/>
  <c r="N36" i="1" s="1"/>
  <c r="O22" i="1"/>
  <c r="N22" i="1"/>
  <c r="M22" i="1"/>
  <c r="P13" i="1" l="1"/>
  <c r="N34" i="1" s="1"/>
  <c r="P16" i="1"/>
  <c r="N35" i="1" s="1"/>
  <c r="P12" i="1"/>
  <c r="P14" i="1" l="1"/>
  <c r="P17" i="1"/>
  <c r="P21" i="1"/>
  <c r="P18" i="1" l="1"/>
  <c r="O35" i="1"/>
  <c r="P22" i="1"/>
  <c r="O36" i="1"/>
  <c r="P15" i="1"/>
  <c r="O34" i="1"/>
  <c r="D43" i="2" l="1"/>
  <c r="G43" i="2"/>
  <c r="J43" i="2"/>
  <c r="I43" i="2"/>
  <c r="F43" i="2"/>
  <c r="C43" i="2"/>
  <c r="D42" i="2"/>
  <c r="G42" i="2"/>
  <c r="J42" i="2" s="1"/>
  <c r="I42" i="2"/>
  <c r="F42" i="2"/>
  <c r="C42" i="2"/>
  <c r="D41" i="2"/>
  <c r="F41" i="2" s="1"/>
  <c r="G41" i="2"/>
  <c r="J41" i="2" s="1"/>
  <c r="C41" i="2"/>
  <c r="D40" i="2"/>
  <c r="F40" i="2" s="1"/>
  <c r="C40" i="2"/>
  <c r="D39" i="2"/>
  <c r="G39" i="2"/>
  <c r="J39" i="2"/>
  <c r="I39" i="2"/>
  <c r="F39" i="2"/>
  <c r="C39" i="2"/>
  <c r="D38" i="2"/>
  <c r="G38" i="2"/>
  <c r="J38" i="2" s="1"/>
  <c r="I38" i="2"/>
  <c r="F38" i="2"/>
  <c r="C38" i="2"/>
  <c r="D37" i="2"/>
  <c r="F37" i="2" s="1"/>
  <c r="G37" i="2"/>
  <c r="J37" i="2" s="1"/>
  <c r="C37" i="2"/>
  <c r="D36" i="2"/>
  <c r="F36" i="2" s="1"/>
  <c r="G36" i="2"/>
  <c r="J36" i="2"/>
  <c r="I36" i="2"/>
  <c r="C36" i="2"/>
  <c r="D35" i="2"/>
  <c r="G35" i="2"/>
  <c r="J35" i="2"/>
  <c r="I35" i="2"/>
  <c r="F35" i="2"/>
  <c r="C35" i="2"/>
  <c r="D34" i="2"/>
  <c r="G34" i="2"/>
  <c r="J34" i="2" s="1"/>
  <c r="I34" i="2"/>
  <c r="F34" i="2"/>
  <c r="C34" i="2"/>
  <c r="D33" i="2"/>
  <c r="F33" i="2" s="1"/>
  <c r="G33" i="2"/>
  <c r="J33" i="2" s="1"/>
  <c r="C33" i="2"/>
  <c r="D32" i="2"/>
  <c r="F32" i="2" s="1"/>
  <c r="G32" i="2"/>
  <c r="J32" i="2"/>
  <c r="I32" i="2"/>
  <c r="C32" i="2"/>
  <c r="D31" i="2"/>
  <c r="G31" i="2"/>
  <c r="J31" i="2"/>
  <c r="I31" i="2"/>
  <c r="F31" i="2"/>
  <c r="C31" i="2"/>
  <c r="D30" i="2"/>
  <c r="G30" i="2"/>
  <c r="J30" i="2" s="1"/>
  <c r="I30" i="2"/>
  <c r="F30" i="2"/>
  <c r="C30" i="2"/>
  <c r="D29" i="2"/>
  <c r="F29" i="2" s="1"/>
  <c r="G29" i="2"/>
  <c r="J29" i="2" s="1"/>
  <c r="C29" i="2"/>
  <c r="D28" i="2"/>
  <c r="F28" i="2" s="1"/>
  <c r="G28" i="2"/>
  <c r="J28" i="2"/>
  <c r="I28" i="2"/>
  <c r="C28" i="2"/>
  <c r="D27" i="2"/>
  <c r="G27" i="2"/>
  <c r="J27" i="2"/>
  <c r="I27" i="2"/>
  <c r="F27" i="2"/>
  <c r="C27" i="2"/>
  <c r="D26" i="2"/>
  <c r="G26" i="2"/>
  <c r="J26" i="2" s="1"/>
  <c r="I26" i="2"/>
  <c r="F26" i="2"/>
  <c r="C26" i="2"/>
  <c r="D25" i="2"/>
  <c r="F25" i="2" s="1"/>
  <c r="G25" i="2"/>
  <c r="J25" i="2" s="1"/>
  <c r="C25" i="2"/>
  <c r="D24" i="2"/>
  <c r="F24" i="2" s="1"/>
  <c r="G24" i="2"/>
  <c r="J24" i="2"/>
  <c r="I24" i="2"/>
  <c r="C24" i="2"/>
  <c r="D23" i="2"/>
  <c r="G23" i="2"/>
  <c r="J23" i="2"/>
  <c r="I23" i="2"/>
  <c r="F23" i="2"/>
  <c r="C23" i="2"/>
  <c r="D22" i="2"/>
  <c r="G22" i="2"/>
  <c r="J22" i="2" s="1"/>
  <c r="I22" i="2"/>
  <c r="F22" i="2"/>
  <c r="C22" i="2"/>
  <c r="D21" i="2"/>
  <c r="F21" i="2" s="1"/>
  <c r="G21" i="2"/>
  <c r="J21" i="2" s="1"/>
  <c r="C21" i="2"/>
  <c r="D20" i="2"/>
  <c r="F20" i="2" s="1"/>
  <c r="G20" i="2"/>
  <c r="J20" i="2"/>
  <c r="I20" i="2"/>
  <c r="C20" i="2"/>
  <c r="D19" i="2"/>
  <c r="G19" i="2"/>
  <c r="J19" i="2"/>
  <c r="I19" i="2"/>
  <c r="F19" i="2"/>
  <c r="C19" i="2"/>
  <c r="D18" i="2"/>
  <c r="G18" i="2"/>
  <c r="J18" i="2" s="1"/>
  <c r="I18" i="2"/>
  <c r="F18" i="2"/>
  <c r="C18" i="2"/>
  <c r="D17" i="2"/>
  <c r="F17" i="2" s="1"/>
  <c r="G17" i="2"/>
  <c r="J17" i="2" s="1"/>
  <c r="C17" i="2"/>
  <c r="D16" i="2"/>
  <c r="F16" i="2" s="1"/>
  <c r="G16" i="2"/>
  <c r="J16" i="2"/>
  <c r="I16" i="2"/>
  <c r="C16" i="2"/>
  <c r="D15" i="2"/>
  <c r="G15" i="2"/>
  <c r="J15" i="2"/>
  <c r="I15" i="2"/>
  <c r="F15" i="2"/>
  <c r="C15" i="2"/>
  <c r="D14" i="2"/>
  <c r="G14" i="2"/>
  <c r="J14" i="2" s="1"/>
  <c r="I14" i="2"/>
  <c r="F14" i="2"/>
  <c r="C14" i="2"/>
  <c r="D13" i="2"/>
  <c r="F13" i="2" s="1"/>
  <c r="G13" i="2"/>
  <c r="J13" i="2" s="1"/>
  <c r="C13" i="2"/>
  <c r="D12" i="2"/>
  <c r="F12" i="2" s="1"/>
  <c r="G12" i="2"/>
  <c r="J12" i="2"/>
  <c r="I12" i="2"/>
  <c r="C12" i="2"/>
  <c r="D11" i="2"/>
  <c r="G11" i="2"/>
  <c r="J11" i="2"/>
  <c r="I11" i="2"/>
  <c r="F11" i="2"/>
  <c r="C11" i="2"/>
  <c r="D10" i="2"/>
  <c r="G10" i="2"/>
  <c r="J10" i="2" s="1"/>
  <c r="I10" i="2"/>
  <c r="F10" i="2"/>
  <c r="C10" i="2"/>
  <c r="D9" i="2"/>
  <c r="F9" i="2" s="1"/>
  <c r="G9" i="2"/>
  <c r="J9" i="2" s="1"/>
  <c r="C9" i="2"/>
  <c r="D8" i="2"/>
  <c r="F8" i="2" s="1"/>
  <c r="G8" i="2"/>
  <c r="J8" i="2"/>
  <c r="I8" i="2"/>
  <c r="C8" i="2"/>
  <c r="D7" i="2"/>
  <c r="G7" i="2"/>
  <c r="J7" i="2"/>
  <c r="I7" i="2"/>
  <c r="F7" i="2"/>
  <c r="C7" i="2"/>
  <c r="D6" i="2"/>
  <c r="G6" i="2"/>
  <c r="J6" i="2" s="1"/>
  <c r="I6" i="2"/>
  <c r="F6" i="2"/>
  <c r="C6" i="2"/>
  <c r="D5" i="2"/>
  <c r="F5" i="2" s="1"/>
  <c r="G5" i="2"/>
  <c r="J5" i="2" s="1"/>
  <c r="C5" i="2"/>
  <c r="G40" i="2" l="1"/>
  <c r="I5" i="2"/>
  <c r="I9" i="2"/>
  <c r="I13" i="2"/>
  <c r="I17" i="2"/>
  <c r="I21" i="2"/>
  <c r="I25" i="2"/>
  <c r="I29" i="2"/>
  <c r="I33" i="2"/>
  <c r="I37" i="2"/>
  <c r="I41" i="2"/>
  <c r="I40" i="2" l="1"/>
  <c r="J40" i="2"/>
</calcChain>
</file>

<file path=xl/sharedStrings.xml><?xml version="1.0" encoding="utf-8"?>
<sst xmlns="http://schemas.openxmlformats.org/spreadsheetml/2006/main" count="56" uniqueCount="39">
  <si>
    <t>FY2019</t>
  </si>
  <si>
    <t>FY2020</t>
  </si>
  <si>
    <t>FY2021</t>
  </si>
  <si>
    <t>Baseline</t>
  </si>
  <si>
    <t>% Chg</t>
  </si>
  <si>
    <t>$ Chg</t>
  </si>
  <si>
    <t>Year End Collections</t>
  </si>
  <si>
    <t>Fiscal Year</t>
  </si>
  <si>
    <t>General Fund Revenue Calculator</t>
  </si>
  <si>
    <t>Produced by Department of Taxation</t>
  </si>
  <si>
    <t>Amount</t>
  </si>
  <si>
    <t>YTD YoY % Change</t>
  </si>
  <si>
    <t>General Fund Revenues</t>
  </si>
  <si>
    <t>Filing Deadline Adj FY 21 to FY 20</t>
  </si>
  <si>
    <t>Income Tax Adjustment</t>
  </si>
  <si>
    <t>Income Tax Adjustment FY 21</t>
  </si>
  <si>
    <t>Diff in Amount in from FY 20</t>
  </si>
  <si>
    <t>YEAR TOTAL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</si>
  <si>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</si>
  <si>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</si>
  <si>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</si>
  <si>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</si>
  <si>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</si>
  <si>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</si>
  <si>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</si>
  <si>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</si>
  <si>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</si>
  <si>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</si>
  <si>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</si>
  <si>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</si>
  <si>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FISCAL YEAR</t>
  </si>
  <si>
    <t>Historical Figures in Blue</t>
  </si>
  <si>
    <t>Estimated Figures in Tan</t>
  </si>
  <si>
    <t>Adjustable Assumptions in Red</t>
  </si>
  <si>
    <t>MoM % Chg Estimate*</t>
  </si>
  <si>
    <t>% Diff Income Tax Payment in FY 21</t>
  </si>
  <si>
    <t>Produced for Council on Revenues March 8 7, 2021</t>
  </si>
  <si>
    <t>Monthly YoY % Change</t>
  </si>
  <si>
    <t>* Monthly YoY % Change represents the expected difference in percentage terms from the same month in the previous fiscal year. For example: March 2021 revenues are compared to March 2020 revenues. 
 The figure does include adjustments due to the filing deadline shift from April 20 to July 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</si>
</sst>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10" fontId="0" fillId="0" borderId="0" xfId="0" applyNumberFormat="1"/>
    <xf numFmtId="8" fontId="0" fillId="0" borderId="0" xfId="0" applyNumberFormat="1"/>
    <xf numFmtId="164" fontId="0" fillId="0" borderId="0" xfId="0" applyNumberFormat="1"/>
    <xf numFmtId="9" fontId="0" fillId="0" borderId="0" xfId="0" applyNumberFormat="1"/>
    <xf numFmtId="166" fontId="0" fillId="0" borderId="0" xfId="1" applyNumberFormat="1" applyFont="1"/>
    <xf numFmtId="0" fontId="3" fillId="0" borderId="0" xfId="0" applyFont="1"/>
    <xf numFmtId="0" fontId="3" fillId="0" borderId="1" xfId="0" applyFont="1" applyBorder="1"/>
    <xf numFmtId="0" fontId="5" fillId="0" borderId="0" xfId="0" applyFont="1" applyBorder="1" applyAlignment="1">
      <alignment horizontal="center" wrapText="1"/>
    </xf>
    <xf numFmtId="0" fontId="0" fillId="0" borderId="0" xfId="0" applyBorder="1"/>
    <xf numFmtId="166" fontId="6" fillId="0" borderId="0" xfId="1" applyNumberFormat="1" applyFont="1" applyBorder="1" applyAlignment="1" applyProtection="1">
      <alignment horizontal="right"/>
    </xf>
    <xf numFmtId="165" fontId="6" fillId="0" borderId="0" xfId="3" applyNumberFormat="1" applyFont="1" applyBorder="1" applyAlignment="1" applyProtection="1">
      <alignment horizontal="right"/>
    </xf>
    <xf numFmtId="165" fontId="6" fillId="0" borderId="0" xfId="4" applyNumberFormat="1" applyFont="1" applyBorder="1" applyAlignment="1" applyProtection="1">
      <alignment horizontal="right"/>
    </xf>
    <xf numFmtId="10" fontId="0" fillId="0" borderId="0" xfId="0" applyNumberFormat="1" applyBorder="1"/>
    <xf numFmtId="166" fontId="0" fillId="0" borderId="0" xfId="1" applyNumberFormat="1" applyFont="1" applyBorder="1"/>
    <xf numFmtId="9" fontId="0" fillId="0" borderId="0" xfId="0" applyNumberFormat="1" applyBorder="1"/>
    <xf numFmtId="43" fontId="5" fillId="0" borderId="0" xfId="0" applyNumberFormat="1" applyFont="1" applyBorder="1" applyAlignment="1">
      <alignment horizontal="center" wrapText="1"/>
    </xf>
    <xf numFmtId="165" fontId="0" fillId="0" borderId="0" xfId="3" applyNumberFormat="1" applyFont="1"/>
    <xf numFmtId="167" fontId="0" fillId="0" borderId="0" xfId="0" applyNumberFormat="1"/>
    <xf numFmtId="37" fontId="9" fillId="0" borderId="0" xfId="1" applyNumberFormat="1" applyFont="1" applyBorder="1"/>
    <xf numFmtId="166" fontId="3" fillId="0" borderId="0" xfId="1" applyNumberFormat="1" applyFont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66" fontId="3" fillId="0" borderId="0" xfId="1" applyNumberFormat="1" applyFont="1" applyFill="1" applyBorder="1" applyAlignment="1">
      <alignment horizontal="center"/>
    </xf>
    <xf numFmtId="164" fontId="3" fillId="0" borderId="0" xfId="0" applyNumberFormat="1" applyFont="1"/>
    <xf numFmtId="10" fontId="3" fillId="0" borderId="0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5" fontId="0" fillId="2" borderId="2" xfId="3" applyNumberFormat="1" applyFont="1" applyFill="1" applyBorder="1"/>
    <xf numFmtId="165" fontId="0" fillId="3" borderId="2" xfId="3" applyNumberFormat="1" applyFont="1" applyFill="1" applyBorder="1"/>
    <xf numFmtId="0" fontId="0" fillId="2" borderId="2" xfId="0" applyFill="1" applyBorder="1"/>
    <xf numFmtId="0" fontId="0" fillId="3" borderId="2" xfId="0" applyFill="1" applyBorder="1"/>
    <xf numFmtId="165" fontId="3" fillId="2" borderId="2" xfId="3" applyNumberFormat="1" applyFont="1" applyFill="1" applyBorder="1"/>
    <xf numFmtId="165" fontId="3" fillId="3" borderId="2" xfId="3" applyNumberFormat="1" applyFont="1" applyFill="1" applyBorder="1"/>
    <xf numFmtId="165" fontId="3" fillId="3" borderId="2" xfId="0" applyNumberFormat="1" applyFont="1" applyFill="1" applyBorder="1"/>
    <xf numFmtId="0" fontId="0" fillId="0" borderId="2" xfId="0" applyFont="1" applyBorder="1"/>
    <xf numFmtId="0" fontId="0" fillId="0" borderId="2" xfId="0" applyNumberFormat="1" applyFont="1" applyBorder="1"/>
    <xf numFmtId="0" fontId="0" fillId="0" borderId="2" xfId="0" applyNumberFormat="1" applyFont="1" applyFill="1" applyBorder="1"/>
    <xf numFmtId="167" fontId="0" fillId="3" borderId="2" xfId="0" applyNumberFormat="1" applyFont="1" applyFill="1" applyBorder="1"/>
    <xf numFmtId="3" fontId="0" fillId="2" borderId="2" xfId="0" applyNumberFormat="1" applyFont="1" applyFill="1" applyBorder="1" applyAlignment="1">
      <alignment horizontal="right" wrapText="1"/>
    </xf>
    <xf numFmtId="3" fontId="10" fillId="2" borderId="2" xfId="0" applyNumberFormat="1" applyFont="1" applyFill="1" applyBorder="1" applyAlignment="1">
      <alignment horizontal="right" wrapText="1"/>
    </xf>
    <xf numFmtId="165" fontId="0" fillId="2" borderId="2" xfId="3" applyNumberFormat="1" applyFont="1" applyFill="1" applyBorder="1" applyAlignment="1">
      <alignment horizontal="right" wrapText="1"/>
    </xf>
    <xf numFmtId="3" fontId="0" fillId="3" borderId="2" xfId="0" applyNumberFormat="1" applyFont="1" applyFill="1" applyBorder="1"/>
    <xf numFmtId="165" fontId="0" fillId="3" borderId="2" xfId="3" applyNumberFormat="1" applyFont="1" applyFill="1" applyBorder="1" applyAlignment="1">
      <alignment horizontal="right" wrapText="1"/>
    </xf>
    <xf numFmtId="167" fontId="9" fillId="0" borderId="0" xfId="5" applyNumberFormat="1" applyFont="1" applyBorder="1" applyAlignment="1">
      <alignment horizontal="center" wrapText="1"/>
    </xf>
    <xf numFmtId="3" fontId="3" fillId="2" borderId="2" xfId="0" applyNumberFormat="1" applyFont="1" applyFill="1" applyBorder="1"/>
    <xf numFmtId="3" fontId="3" fillId="3" borderId="2" xfId="0" applyNumberFormat="1" applyFont="1" applyFill="1" applyBorder="1"/>
    <xf numFmtId="0" fontId="3" fillId="0" borderId="2" xfId="0" applyFont="1" applyFill="1" applyBorder="1"/>
    <xf numFmtId="14" fontId="0" fillId="0" borderId="2" xfId="0" applyNumberFormat="1" applyFont="1" applyFill="1" applyBorder="1" applyAlignment="1">
      <alignment horizontal="right" wrapText="1"/>
    </xf>
    <xf numFmtId="0" fontId="0" fillId="0" borderId="2" xfId="0" applyFont="1" applyFill="1" applyBorder="1"/>
    <xf numFmtId="9" fontId="0" fillId="0" borderId="2" xfId="0" applyNumberFormat="1" applyFont="1" applyFill="1" applyBorder="1"/>
    <xf numFmtId="166" fontId="0" fillId="0" borderId="2" xfId="1" applyNumberFormat="1" applyFont="1" applyFill="1" applyBorder="1"/>
    <xf numFmtId="3" fontId="0" fillId="2" borderId="2" xfId="0" applyNumberFormat="1" applyFill="1" applyBorder="1"/>
    <xf numFmtId="3" fontId="0" fillId="3" borderId="2" xfId="0" applyNumberFormat="1" applyFill="1" applyBorder="1"/>
    <xf numFmtId="9" fontId="8" fillId="0" borderId="2" xfId="0" applyNumberFormat="1" applyFont="1" applyFill="1" applyBorder="1"/>
    <xf numFmtId="9" fontId="8" fillId="4" borderId="2" xfId="0" applyNumberFormat="1" applyFont="1" applyFill="1" applyBorder="1" applyProtection="1">
      <protection locked="0"/>
    </xf>
    <xf numFmtId="9" fontId="8" fillId="4" borderId="2" xfId="3" applyFont="1" applyFill="1" applyBorder="1" applyProtection="1">
      <protection locked="0"/>
    </xf>
    <xf numFmtId="165" fontId="8" fillId="4" borderId="0" xfId="3" applyNumberFormat="1" applyFont="1" applyFill="1" applyBorder="1" applyProtection="1">
      <protection locked="0"/>
    </xf>
    <xf numFmtId="9" fontId="8" fillId="0" borderId="2" xfId="0" applyNumberFormat="1" applyFont="1" applyFill="1" applyBorder="1" applyProtection="1">
      <protection locked="0"/>
    </xf>
    <xf numFmtId="3" fontId="0" fillId="2" borderId="2" xfId="0" applyNumberFormat="1" applyFont="1" applyFill="1" applyBorder="1"/>
    <xf numFmtId="9" fontId="8" fillId="0" borderId="2" xfId="3" applyFont="1" applyFill="1" applyBorder="1" applyProtection="1">
      <protection locked="0"/>
    </xf>
    <xf numFmtId="3" fontId="0" fillId="0" borderId="0" xfId="0" applyNumberFormat="1"/>
    <xf numFmtId="3" fontId="0" fillId="0" borderId="2" xfId="0" applyNumberFormat="1" applyFont="1" applyFill="1" applyBorder="1"/>
    <xf numFmtId="164" fontId="0" fillId="0" borderId="0" xfId="0" applyNumberFormat="1" applyAlignment="1">
      <alignment horizontal="left" wrapText="1"/>
    </xf>
    <xf numFmtId="0" fontId="3" fillId="0" borderId="2" xfId="0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/>
    </xf>
    <xf numFmtId="166" fontId="0" fillId="2" borderId="0" xfId="1" applyNumberFormat="1" applyFont="1" applyFill="1" applyBorder="1" applyAlignment="1">
      <alignment horizontal="center"/>
    </xf>
    <xf numFmtId="166" fontId="0" fillId="3" borderId="0" xfId="1" applyNumberFormat="1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6">
    <cellStyle name="Comma" xfId="5" builtinId="3"/>
    <cellStyle name="Currency" xfId="1" builtinId="4"/>
    <cellStyle name="Currency 3" xfId="4" xr:uid="{FA4F7348-2F94-4C8A-ACF4-809731530B6F}"/>
    <cellStyle name="Normal" xfId="0" builtinId="0"/>
    <cellStyle name="Normal 2" xfId="2" xr:uid="{F891AFCE-BB62-4722-888F-E3CD455F40E2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FY 19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'Forecast Model'!$D$11:$O$11</c:f>
              <c:strCache>
                <c:ptCount val="12"/>
                <c:pt idx="0">
                  <c:v> JULY </c:v>
                </c:pt>
                <c:pt idx="1">
                  <c:v> AUGUST </c:v>
                </c:pt>
                <c:pt idx="2">
                  <c:v> SEPTEMBER </c:v>
                </c:pt>
                <c:pt idx="3">
                  <c:v> OCTOBER </c:v>
                </c:pt>
                <c:pt idx="4">
                  <c:v> NOVEMBER </c:v>
                </c:pt>
                <c:pt idx="5">
                  <c:v> DECEMBER </c:v>
                </c:pt>
                <c:pt idx="6">
                  <c:v> JANUARY </c:v>
                </c:pt>
                <c:pt idx="7">
                  <c:v> FEBRUARY </c:v>
                </c:pt>
                <c:pt idx="8">
                  <c:v> MARCH </c:v>
                </c:pt>
                <c:pt idx="9">
                  <c:v> APRIL </c:v>
                </c:pt>
                <c:pt idx="10">
                  <c:v> MAY </c:v>
                </c:pt>
                <c:pt idx="11">
                  <c:v> JUNE </c:v>
                </c:pt>
              </c:strCache>
            </c:strRef>
          </c:cat>
          <c:val>
            <c:numRef>
              <c:f>'Forecast Model'!$D$12:$O$12</c:f>
              <c:numCache>
                <c:formatCode>#,##0</c:formatCode>
                <c:ptCount val="12"/>
                <c:pt idx="0">
                  <c:v>545071258.07000005</c:v>
                </c:pt>
                <c:pt idx="1">
                  <c:v>551960096.10000002</c:v>
                </c:pt>
                <c:pt idx="2">
                  <c:v>600712473.84000003</c:v>
                </c:pt>
                <c:pt idx="3">
                  <c:v>575438018.88</c:v>
                </c:pt>
                <c:pt idx="4">
                  <c:v>515100949.45999998</c:v>
                </c:pt>
                <c:pt idx="5">
                  <c:v>564480398.29999995</c:v>
                </c:pt>
                <c:pt idx="6">
                  <c:v>742915837.01999998</c:v>
                </c:pt>
                <c:pt idx="7">
                  <c:v>439683889.06999999</c:v>
                </c:pt>
                <c:pt idx="8">
                  <c:v>505588231.08999997</c:v>
                </c:pt>
                <c:pt idx="9">
                  <c:v>803838813.97000003</c:v>
                </c:pt>
                <c:pt idx="10">
                  <c:v>707350603.02999997</c:v>
                </c:pt>
                <c:pt idx="11">
                  <c:v>589649171.50999999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3-473F-B31D-201B99B610E4}"/>
            </c:ext>
          </c:extLst>
        </c:ser>
        <c:ser>
          <c:idx val="1"/>
          <c:order val="1"/>
          <c:tx>
            <c:v>FY 20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'Forecast Model'!$D$11:$O$11</c:f>
              <c:strCache>
                <c:ptCount val="12"/>
                <c:pt idx="0">
                  <c:v> JULY </c:v>
                </c:pt>
                <c:pt idx="1">
                  <c:v> AUGUST </c:v>
                </c:pt>
                <c:pt idx="2">
                  <c:v> SEPTEMBER </c:v>
                </c:pt>
                <c:pt idx="3">
                  <c:v> OCTOBER </c:v>
                </c:pt>
                <c:pt idx="4">
                  <c:v> NOVEMBER </c:v>
                </c:pt>
                <c:pt idx="5">
                  <c:v> DECEMBER </c:v>
                </c:pt>
                <c:pt idx="6">
                  <c:v> JANUARY </c:v>
                </c:pt>
                <c:pt idx="7">
                  <c:v> FEBRUARY </c:v>
                </c:pt>
                <c:pt idx="8">
                  <c:v> MARCH </c:v>
                </c:pt>
                <c:pt idx="9">
                  <c:v> APRIL </c:v>
                </c:pt>
                <c:pt idx="10">
                  <c:v> MAY </c:v>
                </c:pt>
                <c:pt idx="11">
                  <c:v> JUNE </c:v>
                </c:pt>
              </c:strCache>
            </c:strRef>
          </c:cat>
          <c:val>
            <c:numRef>
              <c:f>'Forecast Model'!$D$13:$O$13</c:f>
              <c:numCache>
                <c:formatCode>#,##0</c:formatCode>
                <c:ptCount val="12"/>
                <c:pt idx="0">
                  <c:v>619851152</c:v>
                </c:pt>
                <c:pt idx="1">
                  <c:v>549710817.99000001</c:v>
                </c:pt>
                <c:pt idx="2">
                  <c:v>682806482.57000005</c:v>
                </c:pt>
                <c:pt idx="3">
                  <c:v>619182231.19000006</c:v>
                </c:pt>
                <c:pt idx="4">
                  <c:v>473016978.37</c:v>
                </c:pt>
                <c:pt idx="5">
                  <c:v>582955571.39999998</c:v>
                </c:pt>
                <c:pt idx="6">
                  <c:v>845534374</c:v>
                </c:pt>
                <c:pt idx="7">
                  <c:v>503544177</c:v>
                </c:pt>
                <c:pt idx="8">
                  <c:v>441968186</c:v>
                </c:pt>
                <c:pt idx="9">
                  <c:v>536800762.82999998</c:v>
                </c:pt>
                <c:pt idx="10">
                  <c:v>361348049.32999998</c:v>
                </c:pt>
                <c:pt idx="11">
                  <c:v>478089547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3-473F-B31D-201B99B610E4}"/>
            </c:ext>
          </c:extLst>
        </c:ser>
        <c:ser>
          <c:idx val="2"/>
          <c:order val="2"/>
          <c:tx>
            <c:v>FY 21 Est after Feb</c:v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'Forecast Model'!$D$11:$O$11</c:f>
              <c:strCache>
                <c:ptCount val="12"/>
                <c:pt idx="0">
                  <c:v> JULY </c:v>
                </c:pt>
                <c:pt idx="1">
                  <c:v> AUGUST </c:v>
                </c:pt>
                <c:pt idx="2">
                  <c:v> SEPTEMBER </c:v>
                </c:pt>
                <c:pt idx="3">
                  <c:v> OCTOBER </c:v>
                </c:pt>
                <c:pt idx="4">
                  <c:v> NOVEMBER </c:v>
                </c:pt>
                <c:pt idx="5">
                  <c:v> DECEMBER </c:v>
                </c:pt>
                <c:pt idx="6">
                  <c:v> JANUARY </c:v>
                </c:pt>
                <c:pt idx="7">
                  <c:v> FEBRUARY </c:v>
                </c:pt>
                <c:pt idx="8">
                  <c:v> MARCH </c:v>
                </c:pt>
                <c:pt idx="9">
                  <c:v> APRIL </c:v>
                </c:pt>
                <c:pt idx="10">
                  <c:v> MAY </c:v>
                </c:pt>
                <c:pt idx="11">
                  <c:v> JUNE </c:v>
                </c:pt>
              </c:strCache>
            </c:strRef>
          </c:cat>
          <c:val>
            <c:numRef>
              <c:f>'Forecast Model'!$D$16:$O$16</c:f>
              <c:numCache>
                <c:formatCode>#,##0</c:formatCode>
                <c:ptCount val="12"/>
                <c:pt idx="0">
                  <c:v>808394639.16999996</c:v>
                </c:pt>
                <c:pt idx="1">
                  <c:v>419839127.50999999</c:v>
                </c:pt>
                <c:pt idx="2">
                  <c:v>565136824.88</c:v>
                </c:pt>
                <c:pt idx="3">
                  <c:v>467908547.02999997</c:v>
                </c:pt>
                <c:pt idx="4">
                  <c:v>440719502</c:v>
                </c:pt>
                <c:pt idx="5">
                  <c:v>545805310</c:v>
                </c:pt>
                <c:pt idx="6">
                  <c:v>706953099</c:v>
                </c:pt>
                <c:pt idx="7">
                  <c:v>387287435.99000007</c:v>
                </c:pt>
                <c:pt idx="8">
                  <c:v>498091899</c:v>
                </c:pt>
                <c:pt idx="9">
                  <c:v>1011434410</c:v>
                </c:pt>
                <c:pt idx="10">
                  <c:v>623456651.39549994</c:v>
                </c:pt>
                <c:pt idx="11">
                  <c:v>573707456.39999998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3-473F-B31D-201B99B610E4}"/>
            </c:ext>
          </c:extLst>
        </c:ser>
        <c:ser>
          <c:idx val="3"/>
          <c:order val="3"/>
          <c:tx>
            <c:v>FY 22 Est</c:v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'Forecast Model'!$D$11:$O$11</c:f>
              <c:strCache>
                <c:ptCount val="12"/>
                <c:pt idx="0">
                  <c:v> JULY </c:v>
                </c:pt>
                <c:pt idx="1">
                  <c:v> AUGUST </c:v>
                </c:pt>
                <c:pt idx="2">
                  <c:v> SEPTEMBER </c:v>
                </c:pt>
                <c:pt idx="3">
                  <c:v> OCTOBER </c:v>
                </c:pt>
                <c:pt idx="4">
                  <c:v> NOVEMBER </c:v>
                </c:pt>
                <c:pt idx="5">
                  <c:v> DECEMBER </c:v>
                </c:pt>
                <c:pt idx="6">
                  <c:v> JANUARY </c:v>
                </c:pt>
                <c:pt idx="7">
                  <c:v> FEBRUARY </c:v>
                </c:pt>
                <c:pt idx="8">
                  <c:v> MARCH </c:v>
                </c:pt>
                <c:pt idx="9">
                  <c:v> APRIL </c:v>
                </c:pt>
                <c:pt idx="10">
                  <c:v> MAY </c:v>
                </c:pt>
                <c:pt idx="11">
                  <c:v> JUNE </c:v>
                </c:pt>
              </c:strCache>
            </c:strRef>
          </c:cat>
          <c:val>
            <c:numRef>
              <c:f>'Forecast Model'!$D$20:$O$20</c:f>
              <c:numCache>
                <c:formatCode>_(* #,##0_);_(* \(#,##0\);_(* "-"??_);_(@_)</c:formatCode>
                <c:ptCount val="12"/>
                <c:pt idx="0">
                  <c:v>575148602.04549992</c:v>
                </c:pt>
                <c:pt idx="1">
                  <c:v>482814996.63649994</c:v>
                </c:pt>
                <c:pt idx="2">
                  <c:v>649907348.61199999</c:v>
                </c:pt>
                <c:pt idx="3">
                  <c:v>538094829.08449996</c:v>
                </c:pt>
                <c:pt idx="4">
                  <c:v>506827427.29999995</c:v>
                </c:pt>
                <c:pt idx="5">
                  <c:v>627676106.5</c:v>
                </c:pt>
                <c:pt idx="6">
                  <c:v>812996063.8499999</c:v>
                </c:pt>
                <c:pt idx="7">
                  <c:v>445380551.38850003</c:v>
                </c:pt>
                <c:pt idx="8">
                  <c:v>572805683.8499999</c:v>
                </c:pt>
                <c:pt idx="9">
                  <c:v>910290969</c:v>
                </c:pt>
                <c:pt idx="10">
                  <c:v>648394917.45131993</c:v>
                </c:pt>
                <c:pt idx="11">
                  <c:v>596655754.65600002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A3-473F-B31D-201B99B61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003919"/>
        <c:axId val="233502639"/>
      </c:lineChart>
      <c:dateAx>
        <c:axId val="79400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502639"/>
        <c:crosses val="autoZero"/>
        <c:auto val="0"/>
        <c:lblOffset val="100"/>
        <c:baseTimeUnit val="days"/>
      </c:dateAx>
      <c:valAx>
        <c:axId val="233502639"/>
        <c:scaling>
          <c:orientation val="minMax"/>
          <c:min val="3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003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26</xdr:row>
      <xdr:rowOff>152399</xdr:rowOff>
    </xdr:from>
    <xdr:to>
      <xdr:col>11</xdr:col>
      <xdr:colOff>885825</xdr:colOff>
      <xdr:row>50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5FFC23-0D33-487D-90E9-ACA3D9F93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B7862-A9F8-4228-A051-F6073B58A177}">
  <dimension ref="B1:R36"/>
  <sheetViews>
    <sheetView tabSelected="1" topLeftCell="C1" zoomScaleNormal="100" workbookViewId="0">
      <selection activeCell="M19" sqref="M19"/>
    </sheetView>
  </sheetViews>
  <sheetFormatPr defaultRowHeight="15" x14ac:dyDescent="0.25"/>
  <cols>
    <col min="1" max="1" width="1.28515625" customWidth="1"/>
    <col min="2" max="2" width="19" customWidth="1"/>
    <col min="3" max="3" width="21.85546875" customWidth="1"/>
    <col min="4" max="4" width="16.5703125" bestFit="1" customWidth="1"/>
    <col min="5" max="5" width="19.42578125" customWidth="1"/>
    <col min="6" max="6" width="14.7109375" bestFit="1" customWidth="1"/>
    <col min="7" max="7" width="13.85546875" bestFit="1" customWidth="1"/>
    <col min="8" max="8" width="13.5703125" customWidth="1"/>
    <col min="9" max="10" width="13.85546875" bestFit="1" customWidth="1"/>
    <col min="11" max="11" width="16" customWidth="1"/>
    <col min="12" max="12" width="14" bestFit="1" customWidth="1"/>
    <col min="13" max="13" width="15.28515625" bestFit="1" customWidth="1"/>
    <col min="14" max="15" width="14" bestFit="1" customWidth="1"/>
    <col min="16" max="16" width="22.28515625" customWidth="1"/>
    <col min="17" max="17" width="17.28515625" bestFit="1" customWidth="1"/>
  </cols>
  <sheetData>
    <row r="1" spans="2:18" x14ac:dyDescent="0.25">
      <c r="B1" t="s">
        <v>36</v>
      </c>
    </row>
    <row r="2" spans="2:18" x14ac:dyDescent="0.25">
      <c r="B2" s="23" t="s">
        <v>8</v>
      </c>
      <c r="C2" s="1"/>
      <c r="D2" s="5"/>
      <c r="E2" s="5"/>
      <c r="F2" s="4"/>
      <c r="G2" s="5"/>
      <c r="H2" s="5"/>
      <c r="I2" s="4"/>
      <c r="J2" s="5"/>
      <c r="K2" s="5"/>
    </row>
    <row r="3" spans="2:18" x14ac:dyDescent="0.25">
      <c r="B3" s="23" t="s">
        <v>9</v>
      </c>
      <c r="E3" s="16"/>
      <c r="F3" s="8"/>
      <c r="G3" s="8"/>
      <c r="H3" s="8"/>
      <c r="I3" s="8"/>
      <c r="J3" s="8"/>
      <c r="K3" s="8"/>
      <c r="L3" s="9"/>
    </row>
    <row r="4" spans="2:18" x14ac:dyDescent="0.25">
      <c r="B4" s="3"/>
      <c r="C4" s="10"/>
      <c r="D4" s="63" t="s">
        <v>12</v>
      </c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3"/>
      <c r="Q4" s="2"/>
      <c r="R4" s="2"/>
    </row>
    <row r="5" spans="2:18" x14ac:dyDescent="0.25">
      <c r="B5" s="23" t="s">
        <v>14</v>
      </c>
      <c r="E5" s="11"/>
      <c r="F5" s="12"/>
      <c r="G5" s="12"/>
      <c r="H5" s="12"/>
      <c r="I5" s="12"/>
      <c r="J5" s="12"/>
      <c r="K5" s="12"/>
      <c r="L5" s="9"/>
      <c r="N5" s="59"/>
      <c r="O5" s="1"/>
      <c r="P5" s="4"/>
      <c r="Q5" s="1"/>
      <c r="R5" s="2"/>
    </row>
    <row r="6" spans="2:18" x14ac:dyDescent="0.25">
      <c r="B6" s="3" t="s">
        <v>13</v>
      </c>
      <c r="D6" s="42">
        <v>308265420</v>
      </c>
      <c r="E6" s="14"/>
      <c r="H6" s="14"/>
      <c r="I6" s="66" t="s">
        <v>33</v>
      </c>
      <c r="J6" s="66"/>
      <c r="K6" s="14"/>
      <c r="L6" s="9"/>
      <c r="M6" s="59"/>
      <c r="N6" s="59"/>
    </row>
    <row r="7" spans="2:18" x14ac:dyDescent="0.25">
      <c r="B7" s="3" t="s">
        <v>35</v>
      </c>
      <c r="C7" s="13"/>
      <c r="D7" s="55">
        <v>0.1</v>
      </c>
      <c r="H7" s="14"/>
      <c r="I7" s="64" t="s">
        <v>31</v>
      </c>
      <c r="J7" s="64"/>
      <c r="K7" s="14"/>
      <c r="L7" s="9"/>
      <c r="O7" s="17"/>
      <c r="P7" s="17"/>
      <c r="Q7" s="17"/>
    </row>
    <row r="8" spans="2:18" x14ac:dyDescent="0.25">
      <c r="B8" s="3" t="s">
        <v>15</v>
      </c>
      <c r="C8" s="13"/>
      <c r="D8" s="19">
        <f>D6*(1+D7)</f>
        <v>339091962</v>
      </c>
      <c r="F8" s="14"/>
      <c r="H8" s="14"/>
      <c r="I8" s="65" t="s">
        <v>32</v>
      </c>
      <c r="J8" s="65"/>
      <c r="K8" s="14"/>
    </row>
    <row r="9" spans="2:18" x14ac:dyDescent="0.25">
      <c r="B9" s="3" t="s">
        <v>16</v>
      </c>
      <c r="D9" s="18">
        <f>D6*D7</f>
        <v>30826542</v>
      </c>
      <c r="E9" s="14"/>
      <c r="F9" s="14"/>
      <c r="G9" s="14"/>
      <c r="H9" s="14"/>
      <c r="I9" s="14"/>
      <c r="J9" s="14"/>
      <c r="K9" s="14"/>
    </row>
    <row r="10" spans="2:18" x14ac:dyDescent="0.25">
      <c r="B10" s="3"/>
      <c r="C10" s="13"/>
      <c r="D10" s="14"/>
      <c r="E10" s="14"/>
      <c r="F10" s="15"/>
      <c r="G10" s="9"/>
      <c r="H10" s="14"/>
      <c r="I10" s="15"/>
      <c r="J10" s="9"/>
      <c r="K10" s="14"/>
      <c r="L10" s="9"/>
    </row>
    <row r="11" spans="2:18" x14ac:dyDescent="0.25">
      <c r="B11" s="24" t="s">
        <v>30</v>
      </c>
      <c r="D11" s="20" t="s">
        <v>18</v>
      </c>
      <c r="E11" s="21" t="s">
        <v>19</v>
      </c>
      <c r="F11" s="21" t="s">
        <v>20</v>
      </c>
      <c r="G11" s="20" t="s">
        <v>21</v>
      </c>
      <c r="H11" s="21" t="s">
        <v>22</v>
      </c>
      <c r="I11" s="21" t="s">
        <v>23</v>
      </c>
      <c r="J11" s="20" t="s">
        <v>24</v>
      </c>
      <c r="K11" s="21" t="s">
        <v>25</v>
      </c>
      <c r="L11" s="21" t="s">
        <v>26</v>
      </c>
      <c r="M11" s="20" t="s">
        <v>27</v>
      </c>
      <c r="N11" s="21" t="s">
        <v>28</v>
      </c>
      <c r="O11" s="21" t="s">
        <v>29</v>
      </c>
      <c r="P11" s="22" t="s">
        <v>17</v>
      </c>
    </row>
    <row r="12" spans="2:18" x14ac:dyDescent="0.25">
      <c r="B12" s="25">
        <v>2019</v>
      </c>
      <c r="C12" s="33" t="s">
        <v>10</v>
      </c>
      <c r="D12" s="37">
        <v>545071258.07000005</v>
      </c>
      <c r="E12" s="37">
        <v>551960096.10000002</v>
      </c>
      <c r="F12" s="37">
        <v>600712473.84000003</v>
      </c>
      <c r="G12" s="37">
        <v>575438018.88</v>
      </c>
      <c r="H12" s="37">
        <v>515100949.45999998</v>
      </c>
      <c r="I12" s="37">
        <v>564480398.29999995</v>
      </c>
      <c r="J12" s="37">
        <v>742915837.01999998</v>
      </c>
      <c r="K12" s="37">
        <v>439683889.06999999</v>
      </c>
      <c r="L12" s="37">
        <v>505588231.08999997</v>
      </c>
      <c r="M12" s="37">
        <v>803838813.97000003</v>
      </c>
      <c r="N12" s="37">
        <v>707350603.02999997</v>
      </c>
      <c r="O12" s="37">
        <v>589649171.50999999</v>
      </c>
      <c r="P12" s="43">
        <f>SUM(D12:O12)</f>
        <v>7141789740.3400011</v>
      </c>
    </row>
    <row r="13" spans="2:18" x14ac:dyDescent="0.25">
      <c r="B13" s="62">
        <v>2020</v>
      </c>
      <c r="C13" s="33" t="s">
        <v>10</v>
      </c>
      <c r="D13" s="38">
        <v>619851152</v>
      </c>
      <c r="E13" s="37">
        <v>549710817.99000001</v>
      </c>
      <c r="F13" s="37">
        <v>682806482.57000005</v>
      </c>
      <c r="G13" s="37">
        <v>619182231.19000006</v>
      </c>
      <c r="H13" s="37">
        <v>473016978.37</v>
      </c>
      <c r="I13" s="37">
        <v>582955571.39999998</v>
      </c>
      <c r="J13" s="37">
        <v>845534374</v>
      </c>
      <c r="K13" s="37">
        <v>503544177</v>
      </c>
      <c r="L13" s="38">
        <v>441968186</v>
      </c>
      <c r="M13" s="37">
        <v>536800762.82999998</v>
      </c>
      <c r="N13" s="37">
        <v>361348049.32999998</v>
      </c>
      <c r="O13" s="37">
        <v>478089547</v>
      </c>
      <c r="P13" s="43">
        <f>SUM(D13:O13)</f>
        <v>6694808329.6800003</v>
      </c>
    </row>
    <row r="14" spans="2:18" x14ac:dyDescent="0.25">
      <c r="B14" s="62"/>
      <c r="C14" s="34" t="s">
        <v>37</v>
      </c>
      <c r="D14" s="39">
        <f t="shared" ref="D14:P14" si="0">D13/D12-1</f>
        <v>0.13719287675299952</v>
      </c>
      <c r="E14" s="39">
        <f t="shared" si="0"/>
        <v>-4.0750737705367301E-3</v>
      </c>
      <c r="F14" s="39">
        <f t="shared" si="0"/>
        <v>0.13666106882252915</v>
      </c>
      <c r="G14" s="39">
        <f t="shared" si="0"/>
        <v>7.6018981844719447E-2</v>
      </c>
      <c r="H14" s="39">
        <f t="shared" si="0"/>
        <v>-8.1700433932646033E-2</v>
      </c>
      <c r="I14" s="39">
        <f t="shared" si="0"/>
        <v>3.2729521088137314E-2</v>
      </c>
      <c r="J14" s="39">
        <f t="shared" si="0"/>
        <v>0.13812942444681986</v>
      </c>
      <c r="K14" s="39">
        <f t="shared" si="0"/>
        <v>0.14524136434717794</v>
      </c>
      <c r="L14" s="39">
        <f t="shared" si="0"/>
        <v>-0.12583371442970737</v>
      </c>
      <c r="M14" s="39">
        <f t="shared" si="0"/>
        <v>-0.3322034797264295</v>
      </c>
      <c r="N14" s="39">
        <f t="shared" si="0"/>
        <v>-0.4891528362566836</v>
      </c>
      <c r="O14" s="39">
        <f t="shared" si="0"/>
        <v>-0.1891966102900019</v>
      </c>
      <c r="P14" s="30">
        <f t="shared" si="0"/>
        <v>-6.2586750228062704E-2</v>
      </c>
      <c r="Q14" s="17"/>
    </row>
    <row r="15" spans="2:18" x14ac:dyDescent="0.25">
      <c r="B15" s="62"/>
      <c r="C15" s="34" t="s">
        <v>11</v>
      </c>
      <c r="D15" s="39">
        <f>SUM($D$13:D13)/SUM($D$12:D12)-1</f>
        <v>0.13719287675299952</v>
      </c>
      <c r="E15" s="39">
        <f>SUM($D$13:E13)/SUM($D$12:E12)-1</f>
        <v>6.6115353535064258E-2</v>
      </c>
      <c r="F15" s="39">
        <f>SUM($D$13:F13)/SUM($D$12:F12)-1</f>
        <v>9.1076534633167894E-2</v>
      </c>
      <c r="G15" s="39">
        <f>SUM($D$13:G13)/SUM($D$12:G12)-1</f>
        <v>8.7264834149275439E-2</v>
      </c>
      <c r="H15" s="39">
        <f>SUM($D$13:H13)/SUM($D$12:H12)-1</f>
        <v>5.6050579221944119E-2</v>
      </c>
      <c r="I15" s="39">
        <f>SUM($D$13:I13)/SUM($D$12:I12)-1</f>
        <v>5.2124181972906358E-2</v>
      </c>
      <c r="J15" s="39">
        <f>SUM($D$13:J13)/SUM($D$12:J12)-1</f>
        <v>6.772468587141689E-2</v>
      </c>
      <c r="K15" s="39">
        <f>SUM($D$13:K13)/SUM($D$12:K12)-1</f>
        <v>7.5239593775292102E-2</v>
      </c>
      <c r="L15" s="39">
        <f>SUM($D$13:L13)/SUM($D$12:L12)-1</f>
        <v>5.5072705592319915E-2</v>
      </c>
      <c r="M15" s="39">
        <f>SUM($D$13:M13)/SUM($D$12:M12)-1</f>
        <v>1.810290465852793E-3</v>
      </c>
      <c r="N15" s="39">
        <f>SUM($D$13:N13)/SUM($D$12:N12)-1</f>
        <v>-5.1192702999333872E-2</v>
      </c>
      <c r="O15" s="39">
        <f>SUM($D$13:O13)/SUM($D$12:O12)-1</f>
        <v>-6.2586750228062704E-2</v>
      </c>
      <c r="P15" s="30">
        <f>P14</f>
        <v>-6.2586750228062704E-2</v>
      </c>
      <c r="Q15" s="17"/>
    </row>
    <row r="16" spans="2:18" x14ac:dyDescent="0.25">
      <c r="B16" s="62">
        <v>2021</v>
      </c>
      <c r="C16" s="33" t="s">
        <v>10</v>
      </c>
      <c r="D16" s="37">
        <v>808394639.16999996</v>
      </c>
      <c r="E16" s="37">
        <v>419839127.50999999</v>
      </c>
      <c r="F16" s="37">
        <v>565136824.88</v>
      </c>
      <c r="G16" s="37">
        <v>467908547.02999997</v>
      </c>
      <c r="H16" s="37">
        <v>440719502</v>
      </c>
      <c r="I16" s="37">
        <v>545805310</v>
      </c>
      <c r="J16" s="57">
        <v>706953099</v>
      </c>
      <c r="K16" s="57">
        <v>387287435.99000007</v>
      </c>
      <c r="L16" s="57">
        <v>498091899</v>
      </c>
      <c r="M16" s="57">
        <v>1011434410</v>
      </c>
      <c r="N16" s="40">
        <f>N13*(1+N19)+0.4*D8</f>
        <v>623456651.39549994</v>
      </c>
      <c r="O16" s="40">
        <f>O13*(1+O19)</f>
        <v>573707456.39999998</v>
      </c>
      <c r="P16" s="44">
        <f>SUM(D16:O16)</f>
        <v>7048734902.3754997</v>
      </c>
    </row>
    <row r="17" spans="2:17" x14ac:dyDescent="0.25">
      <c r="B17" s="62"/>
      <c r="C17" s="34" t="s">
        <v>37</v>
      </c>
      <c r="D17" s="39">
        <f t="shared" ref="D17:P17" si="1">D16/D13-1</f>
        <v>0.30417542431219036</v>
      </c>
      <c r="E17" s="39">
        <f t="shared" si="1"/>
        <v>-0.23625456554570223</v>
      </c>
      <c r="F17" s="39">
        <f t="shared" si="1"/>
        <v>-0.17233236750639191</v>
      </c>
      <c r="G17" s="39">
        <f t="shared" si="1"/>
        <v>-0.24431205635418307</v>
      </c>
      <c r="H17" s="39">
        <f t="shared" si="1"/>
        <v>-6.8279740150757329E-2</v>
      </c>
      <c r="I17" s="39">
        <f t="shared" si="1"/>
        <v>-6.3727431767710119E-2</v>
      </c>
      <c r="J17" s="39">
        <f t="shared" si="1"/>
        <v>-0.16389786064451595</v>
      </c>
      <c r="K17" s="39">
        <f t="shared" si="1"/>
        <v>-0.23087694450689666</v>
      </c>
      <c r="L17" s="39">
        <f t="shared" si="1"/>
        <v>0.12698586635373799</v>
      </c>
      <c r="M17" s="39">
        <f t="shared" si="1"/>
        <v>0.88418959143750753</v>
      </c>
      <c r="N17" s="41">
        <f t="shared" si="1"/>
        <v>0.72536326832673748</v>
      </c>
      <c r="O17" s="41">
        <f t="shared" si="1"/>
        <v>0.19999999999999996</v>
      </c>
      <c r="P17" s="31">
        <f t="shared" si="1"/>
        <v>5.2865826065018329E-2</v>
      </c>
      <c r="Q17" s="17"/>
    </row>
    <row r="18" spans="2:17" x14ac:dyDescent="0.25">
      <c r="B18" s="62"/>
      <c r="C18" s="34" t="s">
        <v>11</v>
      </c>
      <c r="D18" s="39">
        <f>SUM($D$16:D16)/SUM($D$13:D13)-1</f>
        <v>0.30417542431219036</v>
      </c>
      <c r="E18" s="39">
        <f>SUM($D$16:E16)/SUM($D$13:E13)-1</f>
        <v>5.0165616013063019E-2</v>
      </c>
      <c r="F18" s="39">
        <f>SUM($D$16:F16)/SUM($D$13:F13)-1</f>
        <v>-3.1849959935597139E-2</v>
      </c>
      <c r="G18" s="39">
        <f>SUM($D$16:G16)/SUM($D$13:G13)-1</f>
        <v>-8.5076768420124793E-2</v>
      </c>
      <c r="H18" s="39">
        <f>SUM($D$16:H16)/SUM($D$13:H13)-1</f>
        <v>-8.237848450572105E-2</v>
      </c>
      <c r="I18" s="39">
        <f>SUM($D$16:I16)/SUM($D$13:I13)-1</f>
        <v>-7.9296226959468363E-2</v>
      </c>
      <c r="J18" s="39">
        <f>SUM($D$16:J16)/SUM($D$13:J13)-1</f>
        <v>-9.5654024134208093E-2</v>
      </c>
      <c r="K18" s="39">
        <f>SUM($D$16:K16)/SUM($D$13:K13)-1</f>
        <v>-0.10961676236039364</v>
      </c>
      <c r="L18" s="39">
        <f>SUM($D$16:L16)/SUM($D$13:L13)-1</f>
        <v>-8.9955305390712725E-2</v>
      </c>
      <c r="M18" s="39">
        <f>SUM($D$16:M16)/SUM($D$13:M13)-1</f>
        <v>-6.4896638369238424E-4</v>
      </c>
      <c r="N18" s="41">
        <f>SUM($D$16:N16)/SUM($D$13:N13)-1</f>
        <v>4.1550643084444561E-2</v>
      </c>
      <c r="O18" s="41">
        <f>SUM($D$16:O16)/SUM($D$13:O13)-1</f>
        <v>5.2865826065018329E-2</v>
      </c>
      <c r="P18" s="32">
        <f>P17</f>
        <v>5.2865826065018329E-2</v>
      </c>
    </row>
    <row r="19" spans="2:17" x14ac:dyDescent="0.25">
      <c r="B19" s="62"/>
      <c r="C19" s="35" t="s">
        <v>34</v>
      </c>
      <c r="D19" s="46"/>
      <c r="E19" s="47"/>
      <c r="F19" s="48"/>
      <c r="G19" s="47"/>
      <c r="H19" s="49"/>
      <c r="I19" s="52"/>
      <c r="J19" s="56"/>
      <c r="K19" s="58"/>
      <c r="L19" s="60"/>
      <c r="M19" s="56"/>
      <c r="N19" s="53">
        <v>0.35</v>
      </c>
      <c r="O19" s="53">
        <v>0.2</v>
      </c>
      <c r="P19" s="45"/>
    </row>
    <row r="20" spans="2:17" x14ac:dyDescent="0.25">
      <c r="B20" s="62">
        <v>2022</v>
      </c>
      <c r="C20" s="35" t="s">
        <v>10</v>
      </c>
      <c r="D20" s="36">
        <f>(D16-D6)*(1+D23)</f>
        <v>575148602.04549992</v>
      </c>
      <c r="E20" s="36">
        <f t="shared" ref="E20:O20" si="2">E16*(1+E23)</f>
        <v>482814996.63649994</v>
      </c>
      <c r="F20" s="36">
        <f t="shared" si="2"/>
        <v>649907348.61199999</v>
      </c>
      <c r="G20" s="36">
        <f t="shared" si="2"/>
        <v>538094829.08449996</v>
      </c>
      <c r="H20" s="36">
        <f t="shared" si="2"/>
        <v>506827427.29999995</v>
      </c>
      <c r="I20" s="36">
        <f t="shared" si="2"/>
        <v>627676106.5</v>
      </c>
      <c r="J20" s="36">
        <f t="shared" si="2"/>
        <v>812996063.8499999</v>
      </c>
      <c r="K20" s="36">
        <f t="shared" si="2"/>
        <v>445380551.38850003</v>
      </c>
      <c r="L20" s="36">
        <f t="shared" si="2"/>
        <v>572805683.8499999</v>
      </c>
      <c r="M20" s="36">
        <f t="shared" si="2"/>
        <v>910290969</v>
      </c>
      <c r="N20" s="36">
        <f t="shared" si="2"/>
        <v>648394917.45131993</v>
      </c>
      <c r="O20" s="36">
        <f t="shared" si="2"/>
        <v>596655754.65600002</v>
      </c>
      <c r="P20" s="44">
        <f>SUM(D20:O20)</f>
        <v>7366993250.37432</v>
      </c>
    </row>
    <row r="21" spans="2:17" x14ac:dyDescent="0.25">
      <c r="B21" s="62"/>
      <c r="C21" s="34" t="s">
        <v>37</v>
      </c>
      <c r="D21" s="27">
        <f>D20/D16-1</f>
        <v>-0.28852991574013886</v>
      </c>
      <c r="E21" s="27">
        <f t="shared" ref="E21:O21" si="3">E20/E16-1</f>
        <v>0.14999999999999991</v>
      </c>
      <c r="F21" s="27">
        <f t="shared" si="3"/>
        <v>0.14999999999999991</v>
      </c>
      <c r="G21" s="27">
        <f t="shared" si="3"/>
        <v>0.14999999999999991</v>
      </c>
      <c r="H21" s="27">
        <f t="shared" si="3"/>
        <v>0.14999999999999991</v>
      </c>
      <c r="I21" s="27">
        <f t="shared" si="3"/>
        <v>0.14999999999999991</v>
      </c>
      <c r="J21" s="27">
        <f t="shared" si="3"/>
        <v>0.14999999999999991</v>
      </c>
      <c r="K21" s="27">
        <f t="shared" si="3"/>
        <v>0.14999999999999991</v>
      </c>
      <c r="L21" s="27">
        <f t="shared" si="3"/>
        <v>0.14999999999999991</v>
      </c>
      <c r="M21" s="27">
        <f t="shared" si="3"/>
        <v>-9.9999999999999978E-2</v>
      </c>
      <c r="N21" s="27">
        <f t="shared" si="3"/>
        <v>4.0000000000000036E-2</v>
      </c>
      <c r="O21" s="27">
        <f t="shared" si="3"/>
        <v>4.0000000000000036E-2</v>
      </c>
      <c r="P21" s="31">
        <f>P20/P16-1</f>
        <v>4.515113029595752E-2</v>
      </c>
      <c r="Q21" s="17"/>
    </row>
    <row r="22" spans="2:17" x14ac:dyDescent="0.25">
      <c r="B22" s="62"/>
      <c r="C22" s="34" t="s">
        <v>11</v>
      </c>
      <c r="D22" s="27">
        <f>SUM($D$20:D20)/SUM($D$16:D16)-1</f>
        <v>-0.28852991574013886</v>
      </c>
      <c r="E22" s="27">
        <f>SUM($D$20:E20)/SUM($D$16:E16)-1</f>
        <v>-0.13863009845287988</v>
      </c>
      <c r="F22" s="27">
        <f>SUM($D$20:F20)/SUM($D$16:F16)-1</f>
        <v>-4.7675391058814243E-2</v>
      </c>
      <c r="G22" s="27">
        <f>SUM($D$20:G20)/SUM($D$16:G16)-1</f>
        <v>-6.7719911045783787E-3</v>
      </c>
      <c r="H22" s="27">
        <f>SUM($D$20:H20)/SUM($D$16:H16)-1</f>
        <v>1.879888550847264E-2</v>
      </c>
      <c r="I22" s="27">
        <f>SUM($D$20:I20)/SUM($D$16:I16)-1</f>
        <v>4.0847711748241311E-2</v>
      </c>
      <c r="J22" s="27">
        <f>SUM($D$20:J20)/SUM($D$16:J16)-1</f>
        <v>6.0359794911611031E-2</v>
      </c>
      <c r="K22" s="27">
        <f>SUM($D$20:K20)/SUM($D$16:K16)-1</f>
        <v>6.835522777868408E-2</v>
      </c>
      <c r="L22" s="27">
        <f>SUM($D$20:L20)/SUM($D$16:L16)-1</f>
        <v>7.6757181031219757E-2</v>
      </c>
      <c r="M22" s="27">
        <f>SUM($D$20:M20)/SUM($D$16:M16)-1</f>
        <v>4.6204992330850958E-2</v>
      </c>
      <c r="N22" s="27">
        <f>SUM($D$20:N20)/SUM($D$16:N16)-1</f>
        <v>4.5607536370578128E-2</v>
      </c>
      <c r="O22" s="27">
        <f>SUM($D$20:O20)/SUM($D$16:O16)-1</f>
        <v>4.515113029595752E-2</v>
      </c>
      <c r="P22" s="32">
        <f>P21</f>
        <v>4.515113029595752E-2</v>
      </c>
    </row>
    <row r="23" spans="2:17" x14ac:dyDescent="0.25">
      <c r="B23" s="62"/>
      <c r="C23" s="35" t="s">
        <v>34</v>
      </c>
      <c r="D23" s="54">
        <v>0.15</v>
      </c>
      <c r="E23" s="54">
        <v>0.15</v>
      </c>
      <c r="F23" s="54">
        <v>0.15</v>
      </c>
      <c r="G23" s="54">
        <v>0.15</v>
      </c>
      <c r="H23" s="54">
        <v>0.15</v>
      </c>
      <c r="I23" s="54">
        <v>0.15</v>
      </c>
      <c r="J23" s="54">
        <v>0.15</v>
      </c>
      <c r="K23" s="54">
        <v>0.15</v>
      </c>
      <c r="L23" s="54">
        <v>0.15</v>
      </c>
      <c r="M23" s="54">
        <v>-0.1</v>
      </c>
      <c r="N23" s="54">
        <v>0.04</v>
      </c>
      <c r="O23" s="54">
        <v>0.04</v>
      </c>
      <c r="P23" s="45"/>
    </row>
    <row r="24" spans="2:17" x14ac:dyDescent="0.25">
      <c r="B24" s="3"/>
      <c r="H24" s="5"/>
      <c r="K24" s="5"/>
    </row>
    <row r="25" spans="2:17" x14ac:dyDescent="0.25">
      <c r="H25" s="5"/>
      <c r="K25" s="5"/>
    </row>
    <row r="26" spans="2:17" ht="27.75" customHeight="1" x14ac:dyDescent="0.25">
      <c r="B26" s="61" t="s">
        <v>38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</row>
    <row r="27" spans="2:17" x14ac:dyDescent="0.25">
      <c r="B27" s="3"/>
      <c r="H27" s="5"/>
      <c r="K27" s="5"/>
    </row>
    <row r="28" spans="2:17" x14ac:dyDescent="0.25">
      <c r="B28" s="3"/>
      <c r="H28" s="5"/>
      <c r="K28" s="5"/>
    </row>
    <row r="29" spans="2:17" x14ac:dyDescent="0.25">
      <c r="B29" s="3"/>
      <c r="H29" s="5"/>
      <c r="K29" s="5"/>
    </row>
    <row r="30" spans="2:17" x14ac:dyDescent="0.25">
      <c r="B30" s="3"/>
      <c r="H30" s="5"/>
      <c r="K30" s="5"/>
    </row>
    <row r="31" spans="2:17" x14ac:dyDescent="0.25">
      <c r="B31" s="3"/>
      <c r="H31" s="5"/>
      <c r="K31" s="5"/>
    </row>
    <row r="32" spans="2:17" x14ac:dyDescent="0.25">
      <c r="M32" s="25" t="s">
        <v>7</v>
      </c>
      <c r="N32" s="25" t="s">
        <v>10</v>
      </c>
      <c r="O32" s="25" t="s">
        <v>4</v>
      </c>
    </row>
    <row r="33" spans="13:15" x14ac:dyDescent="0.25">
      <c r="M33" s="28">
        <v>2019</v>
      </c>
      <c r="N33" s="50">
        <f>P12</f>
        <v>7141789740.3400011</v>
      </c>
      <c r="O33" s="26">
        <f>5.1%</f>
        <v>5.0999999999999997E-2</v>
      </c>
    </row>
    <row r="34" spans="13:15" x14ac:dyDescent="0.25">
      <c r="M34" s="28">
        <v>2020</v>
      </c>
      <c r="N34" s="50">
        <f>P13</f>
        <v>6694808329.6800003</v>
      </c>
      <c r="O34" s="26">
        <f>P14</f>
        <v>-6.2586750228062704E-2</v>
      </c>
    </row>
    <row r="35" spans="13:15" x14ac:dyDescent="0.25">
      <c r="M35" s="29">
        <v>2021</v>
      </c>
      <c r="N35" s="51">
        <f>P16</f>
        <v>7048734902.3754997</v>
      </c>
      <c r="O35" s="27">
        <f>P17</f>
        <v>5.2865826065018329E-2</v>
      </c>
    </row>
    <row r="36" spans="13:15" x14ac:dyDescent="0.25">
      <c r="M36" s="29">
        <v>2022</v>
      </c>
      <c r="N36" s="51">
        <f>P20</f>
        <v>7366993250.37432</v>
      </c>
      <c r="O36" s="27">
        <f>P21</f>
        <v>4.515113029595752E-2</v>
      </c>
    </row>
  </sheetData>
  <sheetProtection algorithmName="SHA-512" hashValue="/ERizeesGuOQUHh9J86r/pYTkfRsD/nsx2qiYq95poCTHERbLbLdW2F8HVefImGhz16bl/+4RMCdne0gzMg7rA==" saltValue="G8aAQ4eKwCOMBOXe13ZSrQ==" spinCount="100000" sheet="1" objects="1" scenarios="1"/>
  <mergeCells count="8">
    <mergeCell ref="B26:P26"/>
    <mergeCell ref="B13:B15"/>
    <mergeCell ref="D4:O4"/>
    <mergeCell ref="B20:B23"/>
    <mergeCell ref="B16:B19"/>
    <mergeCell ref="I7:J7"/>
    <mergeCell ref="I8:J8"/>
    <mergeCell ref="I6:J6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15BB3-3387-4884-BA63-CD2194BE0E5E}">
  <dimension ref="A3:J100"/>
  <sheetViews>
    <sheetView workbookViewId="0">
      <selection activeCell="H25" sqref="H25"/>
    </sheetView>
  </sheetViews>
  <sheetFormatPr defaultRowHeight="15" x14ac:dyDescent="0.25"/>
  <cols>
    <col min="1" max="1" width="10.140625" bestFit="1" customWidth="1"/>
    <col min="3" max="3" width="13.7109375" bestFit="1" customWidth="1"/>
    <col min="4" max="4" width="19.140625" bestFit="1" customWidth="1"/>
    <col min="6" max="6" width="19" bestFit="1" customWidth="1"/>
    <col min="7" max="7" width="19.28515625" bestFit="1" customWidth="1"/>
    <col min="9" max="9" width="13.42578125" bestFit="1" customWidth="1"/>
    <col min="10" max="10" width="19.28515625" bestFit="1" customWidth="1"/>
  </cols>
  <sheetData>
    <row r="3" spans="1:10" x14ac:dyDescent="0.25">
      <c r="A3" s="6" t="s">
        <v>0</v>
      </c>
      <c r="B3" s="67" t="s">
        <v>1</v>
      </c>
      <c r="C3" s="67"/>
      <c r="D3" s="67"/>
      <c r="E3" s="67" t="s">
        <v>2</v>
      </c>
      <c r="F3" s="67"/>
      <c r="G3" s="67"/>
      <c r="H3" s="67" t="s">
        <v>1</v>
      </c>
      <c r="I3" s="67"/>
      <c r="J3" s="67"/>
    </row>
    <row r="4" spans="1:10" ht="15.75" thickBot="1" x14ac:dyDescent="0.3">
      <c r="A4" s="7" t="s">
        <v>3</v>
      </c>
      <c r="B4" s="7" t="s">
        <v>4</v>
      </c>
      <c r="C4" s="7" t="s">
        <v>5</v>
      </c>
      <c r="D4" s="7" t="s">
        <v>6</v>
      </c>
      <c r="E4" s="7" t="s">
        <v>4</v>
      </c>
      <c r="F4" s="7" t="s">
        <v>5</v>
      </c>
      <c r="G4" s="7" t="s">
        <v>6</v>
      </c>
      <c r="H4" s="7" t="s">
        <v>4</v>
      </c>
      <c r="I4" s="7" t="s">
        <v>5</v>
      </c>
      <c r="J4" s="7" t="s">
        <v>6</v>
      </c>
    </row>
    <row r="5" spans="1:10" ht="15.75" thickTop="1" x14ac:dyDescent="0.25">
      <c r="A5" s="3">
        <v>7141790</v>
      </c>
      <c r="B5" s="1">
        <v>0</v>
      </c>
      <c r="C5" s="5">
        <f>A5*B5</f>
        <v>0</v>
      </c>
      <c r="D5" s="5">
        <f>A5*(1+B5)</f>
        <v>7141790</v>
      </c>
      <c r="E5" s="4">
        <v>-0.05</v>
      </c>
      <c r="F5" s="5">
        <f>E5*D5</f>
        <v>-357089.5</v>
      </c>
      <c r="G5" s="5">
        <f>D5*(1+E5)</f>
        <v>6784700.5</v>
      </c>
      <c r="H5" s="4">
        <v>-0.1</v>
      </c>
      <c r="I5" s="5">
        <f>H5*G5</f>
        <v>-678470.05</v>
      </c>
      <c r="J5" s="5">
        <f>G5*(1+H5)</f>
        <v>6106230.4500000002</v>
      </c>
    </row>
    <row r="6" spans="1:10" x14ac:dyDescent="0.25">
      <c r="A6" s="3">
        <v>7141790</v>
      </c>
      <c r="B6" s="1">
        <v>0</v>
      </c>
      <c r="C6" s="5">
        <f t="shared" ref="C6:C43" si="0">A6*B6</f>
        <v>0</v>
      </c>
      <c r="D6" s="5">
        <f t="shared" ref="D6:D43" si="1">A6*(1+B6)</f>
        <v>7141790</v>
      </c>
      <c r="E6" s="4">
        <v>-0.05</v>
      </c>
      <c r="F6" s="5">
        <f t="shared" ref="F6:F43" si="2">E6*D6</f>
        <v>-357089.5</v>
      </c>
      <c r="G6" s="5">
        <f t="shared" ref="G6:G43" si="3">D6*(1+E6)</f>
        <v>6784700.5</v>
      </c>
      <c r="H6" s="4">
        <v>-0.05</v>
      </c>
      <c r="I6" s="5">
        <f t="shared" ref="I6:I43" si="4">H6*G6</f>
        <v>-339235.02500000002</v>
      </c>
      <c r="J6" s="5">
        <f t="shared" ref="J6:J43" si="5">G6*(1+H6)</f>
        <v>6445465.4749999996</v>
      </c>
    </row>
    <row r="7" spans="1:10" x14ac:dyDescent="0.25">
      <c r="A7" s="3">
        <v>7141790</v>
      </c>
      <c r="B7" s="1">
        <v>0</v>
      </c>
      <c r="C7" s="5">
        <f t="shared" si="0"/>
        <v>0</v>
      </c>
      <c r="D7" s="5">
        <f t="shared" si="1"/>
        <v>7141790</v>
      </c>
      <c r="E7" s="4">
        <v>-0.05</v>
      </c>
      <c r="F7" s="5">
        <f t="shared" si="2"/>
        <v>-357089.5</v>
      </c>
      <c r="G7" s="5">
        <f t="shared" si="3"/>
        <v>6784700.5</v>
      </c>
      <c r="H7" s="4">
        <v>0</v>
      </c>
      <c r="I7" s="5">
        <f t="shared" si="4"/>
        <v>0</v>
      </c>
      <c r="J7" s="5">
        <f t="shared" si="5"/>
        <v>6784700.5</v>
      </c>
    </row>
    <row r="8" spans="1:10" x14ac:dyDescent="0.25">
      <c r="A8" s="3">
        <v>7141790</v>
      </c>
      <c r="B8" s="1">
        <v>0</v>
      </c>
      <c r="C8" s="5">
        <f t="shared" si="0"/>
        <v>0</v>
      </c>
      <c r="D8" s="5">
        <f t="shared" si="1"/>
        <v>7141790</v>
      </c>
      <c r="E8" s="4">
        <v>-0.05</v>
      </c>
      <c r="F8" s="5">
        <f t="shared" si="2"/>
        <v>-357089.5</v>
      </c>
      <c r="G8" s="5">
        <f t="shared" si="3"/>
        <v>6784700.5</v>
      </c>
      <c r="H8" s="4">
        <v>0.05</v>
      </c>
      <c r="I8" s="5">
        <f t="shared" si="4"/>
        <v>339235.02500000002</v>
      </c>
      <c r="J8" s="5">
        <f t="shared" si="5"/>
        <v>7123935.5250000004</v>
      </c>
    </row>
    <row r="9" spans="1:10" x14ac:dyDescent="0.25">
      <c r="A9" s="3">
        <v>7141790</v>
      </c>
      <c r="B9" s="1">
        <v>0</v>
      </c>
      <c r="C9" s="5">
        <f t="shared" si="0"/>
        <v>0</v>
      </c>
      <c r="D9" s="5">
        <f t="shared" si="1"/>
        <v>7141790</v>
      </c>
      <c r="E9" s="4">
        <v>-0.05</v>
      </c>
      <c r="F9" s="5">
        <f t="shared" si="2"/>
        <v>-357089.5</v>
      </c>
      <c r="G9" s="5">
        <f t="shared" si="3"/>
        <v>6784700.5</v>
      </c>
      <c r="H9" s="4">
        <v>0.1</v>
      </c>
      <c r="I9" s="5">
        <f t="shared" si="4"/>
        <v>678470.05</v>
      </c>
      <c r="J9" s="5">
        <f t="shared" si="5"/>
        <v>7463170.5500000007</v>
      </c>
    </row>
    <row r="10" spans="1:10" x14ac:dyDescent="0.25">
      <c r="A10" s="3">
        <v>7141790</v>
      </c>
      <c r="B10" s="1">
        <v>0</v>
      </c>
      <c r="C10" s="5">
        <f t="shared" si="0"/>
        <v>0</v>
      </c>
      <c r="D10" s="5">
        <f t="shared" si="1"/>
        <v>7141790</v>
      </c>
      <c r="E10" s="4">
        <v>-0.1</v>
      </c>
      <c r="F10" s="5">
        <f t="shared" si="2"/>
        <v>-714179</v>
      </c>
      <c r="G10" s="5">
        <f t="shared" si="3"/>
        <v>6427611</v>
      </c>
      <c r="H10" s="4">
        <v>-0.1</v>
      </c>
      <c r="I10" s="5">
        <f t="shared" si="4"/>
        <v>-642761.10000000009</v>
      </c>
      <c r="J10" s="5">
        <f t="shared" si="5"/>
        <v>5784849.9000000004</v>
      </c>
    </row>
    <row r="11" spans="1:10" x14ac:dyDescent="0.25">
      <c r="A11" s="3">
        <v>7141790</v>
      </c>
      <c r="B11" s="1">
        <v>0</v>
      </c>
      <c r="C11" s="5">
        <f t="shared" si="0"/>
        <v>0</v>
      </c>
      <c r="D11" s="5">
        <f t="shared" si="1"/>
        <v>7141790</v>
      </c>
      <c r="E11" s="4">
        <v>-0.1</v>
      </c>
      <c r="F11" s="5">
        <f t="shared" si="2"/>
        <v>-714179</v>
      </c>
      <c r="G11" s="5">
        <f t="shared" si="3"/>
        <v>6427611</v>
      </c>
      <c r="H11" s="4">
        <v>-0.05</v>
      </c>
      <c r="I11" s="5">
        <f t="shared" si="4"/>
        <v>-321380.55000000005</v>
      </c>
      <c r="J11" s="5">
        <f t="shared" si="5"/>
        <v>6106230.4499999993</v>
      </c>
    </row>
    <row r="12" spans="1:10" x14ac:dyDescent="0.25">
      <c r="A12" s="3">
        <v>7141790</v>
      </c>
      <c r="B12" s="1">
        <v>0</v>
      </c>
      <c r="C12" s="5">
        <f t="shared" si="0"/>
        <v>0</v>
      </c>
      <c r="D12" s="5">
        <f t="shared" si="1"/>
        <v>7141790</v>
      </c>
      <c r="E12" s="4">
        <v>-0.1</v>
      </c>
      <c r="F12" s="5">
        <f t="shared" si="2"/>
        <v>-714179</v>
      </c>
      <c r="G12" s="5">
        <f t="shared" si="3"/>
        <v>6427611</v>
      </c>
      <c r="H12" s="4">
        <v>0</v>
      </c>
      <c r="I12" s="5">
        <f t="shared" si="4"/>
        <v>0</v>
      </c>
      <c r="J12" s="5">
        <f t="shared" si="5"/>
        <v>6427611</v>
      </c>
    </row>
    <row r="13" spans="1:10" x14ac:dyDescent="0.25">
      <c r="A13" s="3">
        <v>7141790</v>
      </c>
      <c r="B13" s="1">
        <v>0</v>
      </c>
      <c r="C13" s="5">
        <f t="shared" si="0"/>
        <v>0</v>
      </c>
      <c r="D13" s="5">
        <f t="shared" si="1"/>
        <v>7141790</v>
      </c>
      <c r="E13" s="4">
        <v>-0.1</v>
      </c>
      <c r="F13" s="5">
        <f t="shared" si="2"/>
        <v>-714179</v>
      </c>
      <c r="G13" s="5">
        <f t="shared" si="3"/>
        <v>6427611</v>
      </c>
      <c r="H13" s="4">
        <v>0.05</v>
      </c>
      <c r="I13" s="5">
        <f t="shared" si="4"/>
        <v>321380.55000000005</v>
      </c>
      <c r="J13" s="5">
        <f t="shared" si="5"/>
        <v>6748991.5500000007</v>
      </c>
    </row>
    <row r="14" spans="1:10" x14ac:dyDescent="0.25">
      <c r="A14" s="3">
        <v>7141790</v>
      </c>
      <c r="B14" s="1">
        <v>0</v>
      </c>
      <c r="C14" s="5">
        <f t="shared" si="0"/>
        <v>0</v>
      </c>
      <c r="D14" s="5">
        <f t="shared" si="1"/>
        <v>7141790</v>
      </c>
      <c r="E14" s="4">
        <v>-0.1</v>
      </c>
      <c r="F14" s="5">
        <f t="shared" si="2"/>
        <v>-714179</v>
      </c>
      <c r="G14" s="5">
        <f t="shared" si="3"/>
        <v>6427611</v>
      </c>
      <c r="H14" s="4">
        <v>0.1</v>
      </c>
      <c r="I14" s="5">
        <f t="shared" si="4"/>
        <v>642761.10000000009</v>
      </c>
      <c r="J14" s="5">
        <f t="shared" si="5"/>
        <v>7070372.1000000006</v>
      </c>
    </row>
    <row r="15" spans="1:10" x14ac:dyDescent="0.25">
      <c r="A15" s="3">
        <v>7141790</v>
      </c>
      <c r="B15" s="1">
        <v>0</v>
      </c>
      <c r="C15" s="5">
        <f t="shared" si="0"/>
        <v>0</v>
      </c>
      <c r="D15" s="5">
        <f t="shared" si="1"/>
        <v>7141790</v>
      </c>
      <c r="E15" s="4">
        <v>-0.15</v>
      </c>
      <c r="F15" s="5">
        <f t="shared" si="2"/>
        <v>-1071268.5</v>
      </c>
      <c r="G15" s="5">
        <f t="shared" si="3"/>
        <v>6070521.5</v>
      </c>
      <c r="H15" s="4">
        <v>-0.1</v>
      </c>
      <c r="I15" s="5">
        <f t="shared" si="4"/>
        <v>-607052.15</v>
      </c>
      <c r="J15" s="5">
        <f t="shared" si="5"/>
        <v>5463469.3500000006</v>
      </c>
    </row>
    <row r="16" spans="1:10" x14ac:dyDescent="0.25">
      <c r="A16" s="3">
        <v>7141790</v>
      </c>
      <c r="B16" s="1">
        <v>0</v>
      </c>
      <c r="C16" s="5">
        <f t="shared" si="0"/>
        <v>0</v>
      </c>
      <c r="D16" s="5">
        <f t="shared" si="1"/>
        <v>7141790</v>
      </c>
      <c r="E16" s="4">
        <v>-0.15</v>
      </c>
      <c r="F16" s="5">
        <f t="shared" si="2"/>
        <v>-1071268.5</v>
      </c>
      <c r="G16" s="5">
        <f t="shared" si="3"/>
        <v>6070521.5</v>
      </c>
      <c r="H16" s="4">
        <v>-0.05</v>
      </c>
      <c r="I16" s="5">
        <f t="shared" si="4"/>
        <v>-303526.07500000001</v>
      </c>
      <c r="J16" s="5">
        <f t="shared" si="5"/>
        <v>5766995.4249999998</v>
      </c>
    </row>
    <row r="17" spans="1:10" x14ac:dyDescent="0.25">
      <c r="A17" s="3">
        <v>7141790</v>
      </c>
      <c r="B17" s="1">
        <v>0</v>
      </c>
      <c r="C17" s="5">
        <f t="shared" si="0"/>
        <v>0</v>
      </c>
      <c r="D17" s="5">
        <f t="shared" si="1"/>
        <v>7141790</v>
      </c>
      <c r="E17" s="4">
        <v>-0.15</v>
      </c>
      <c r="F17" s="5">
        <f t="shared" si="2"/>
        <v>-1071268.5</v>
      </c>
      <c r="G17" s="5">
        <f t="shared" si="3"/>
        <v>6070521.5</v>
      </c>
      <c r="H17" s="4">
        <v>0</v>
      </c>
      <c r="I17" s="5">
        <f t="shared" si="4"/>
        <v>0</v>
      </c>
      <c r="J17" s="5">
        <f t="shared" si="5"/>
        <v>6070521.5</v>
      </c>
    </row>
    <row r="18" spans="1:10" x14ac:dyDescent="0.25">
      <c r="A18" s="3">
        <v>7141790</v>
      </c>
      <c r="B18" s="1">
        <v>0</v>
      </c>
      <c r="C18" s="5">
        <f t="shared" si="0"/>
        <v>0</v>
      </c>
      <c r="D18" s="5">
        <f t="shared" si="1"/>
        <v>7141790</v>
      </c>
      <c r="E18" s="4">
        <v>-0.15</v>
      </c>
      <c r="F18" s="5">
        <f t="shared" si="2"/>
        <v>-1071268.5</v>
      </c>
      <c r="G18" s="5">
        <f t="shared" si="3"/>
        <v>6070521.5</v>
      </c>
      <c r="H18" s="4">
        <v>0.05</v>
      </c>
      <c r="I18" s="5">
        <f t="shared" si="4"/>
        <v>303526.07500000001</v>
      </c>
      <c r="J18" s="5">
        <f t="shared" si="5"/>
        <v>6374047.5750000002</v>
      </c>
    </row>
    <row r="19" spans="1:10" x14ac:dyDescent="0.25">
      <c r="A19" s="3">
        <v>7141790</v>
      </c>
      <c r="B19" s="1">
        <v>0</v>
      </c>
      <c r="C19" s="5">
        <f t="shared" si="0"/>
        <v>0</v>
      </c>
      <c r="D19" s="5">
        <f t="shared" si="1"/>
        <v>7141790</v>
      </c>
      <c r="E19" s="4">
        <v>-0.15</v>
      </c>
      <c r="F19" s="5">
        <f t="shared" si="2"/>
        <v>-1071268.5</v>
      </c>
      <c r="G19" s="5">
        <f t="shared" si="3"/>
        <v>6070521.5</v>
      </c>
      <c r="H19" s="4">
        <v>0.1</v>
      </c>
      <c r="I19" s="5">
        <f t="shared" si="4"/>
        <v>607052.15</v>
      </c>
      <c r="J19" s="5">
        <f t="shared" si="5"/>
        <v>6677573.6500000004</v>
      </c>
    </row>
    <row r="20" spans="1:10" x14ac:dyDescent="0.25">
      <c r="A20" s="3">
        <v>7141790</v>
      </c>
      <c r="B20" s="1">
        <v>0</v>
      </c>
      <c r="C20" s="5">
        <f t="shared" si="0"/>
        <v>0</v>
      </c>
      <c r="D20" s="5">
        <f t="shared" si="1"/>
        <v>7141790</v>
      </c>
      <c r="E20" s="4">
        <v>-0.2</v>
      </c>
      <c r="F20" s="5">
        <f t="shared" si="2"/>
        <v>-1428358</v>
      </c>
      <c r="G20" s="5">
        <f t="shared" si="3"/>
        <v>5713432</v>
      </c>
      <c r="H20" s="4">
        <v>-0.1</v>
      </c>
      <c r="I20" s="5">
        <f t="shared" si="4"/>
        <v>-571343.20000000007</v>
      </c>
      <c r="J20" s="5">
        <f t="shared" si="5"/>
        <v>5142088.8</v>
      </c>
    </row>
    <row r="21" spans="1:10" x14ac:dyDescent="0.25">
      <c r="A21" s="3">
        <v>7141790</v>
      </c>
      <c r="B21" s="1">
        <v>0</v>
      </c>
      <c r="C21" s="5">
        <f t="shared" si="0"/>
        <v>0</v>
      </c>
      <c r="D21" s="5">
        <f t="shared" si="1"/>
        <v>7141790</v>
      </c>
      <c r="E21" s="4">
        <v>-0.2</v>
      </c>
      <c r="F21" s="5">
        <f t="shared" si="2"/>
        <v>-1428358</v>
      </c>
      <c r="G21" s="5">
        <f t="shared" si="3"/>
        <v>5713432</v>
      </c>
      <c r="H21" s="4">
        <v>-0.05</v>
      </c>
      <c r="I21" s="5">
        <f t="shared" si="4"/>
        <v>-285671.60000000003</v>
      </c>
      <c r="J21" s="5">
        <f t="shared" si="5"/>
        <v>5427760.3999999994</v>
      </c>
    </row>
    <row r="22" spans="1:10" x14ac:dyDescent="0.25">
      <c r="A22" s="3">
        <v>7141790</v>
      </c>
      <c r="B22" s="1">
        <v>0</v>
      </c>
      <c r="C22" s="5">
        <f t="shared" si="0"/>
        <v>0</v>
      </c>
      <c r="D22" s="5">
        <f t="shared" si="1"/>
        <v>7141790</v>
      </c>
      <c r="E22" s="4">
        <v>-0.2</v>
      </c>
      <c r="F22" s="5">
        <f t="shared" si="2"/>
        <v>-1428358</v>
      </c>
      <c r="G22" s="5">
        <f t="shared" si="3"/>
        <v>5713432</v>
      </c>
      <c r="H22" s="4">
        <v>0</v>
      </c>
      <c r="I22" s="5">
        <f t="shared" si="4"/>
        <v>0</v>
      </c>
      <c r="J22" s="5">
        <f t="shared" si="5"/>
        <v>5713432</v>
      </c>
    </row>
    <row r="23" spans="1:10" x14ac:dyDescent="0.25">
      <c r="A23" s="3">
        <v>7141790</v>
      </c>
      <c r="B23" s="1">
        <v>0</v>
      </c>
      <c r="C23" s="5">
        <f t="shared" si="0"/>
        <v>0</v>
      </c>
      <c r="D23" s="5">
        <f t="shared" si="1"/>
        <v>7141790</v>
      </c>
      <c r="E23" s="4">
        <v>-0.2</v>
      </c>
      <c r="F23" s="5">
        <f t="shared" si="2"/>
        <v>-1428358</v>
      </c>
      <c r="G23" s="5">
        <f t="shared" si="3"/>
        <v>5713432</v>
      </c>
      <c r="H23" s="4">
        <v>0.05</v>
      </c>
      <c r="I23" s="5">
        <f t="shared" si="4"/>
        <v>285671.60000000003</v>
      </c>
      <c r="J23" s="5">
        <f t="shared" si="5"/>
        <v>5999103.6000000006</v>
      </c>
    </row>
    <row r="24" spans="1:10" x14ac:dyDescent="0.25">
      <c r="A24" s="3">
        <v>7141790</v>
      </c>
      <c r="B24" s="1">
        <v>0</v>
      </c>
      <c r="C24" s="5">
        <f t="shared" si="0"/>
        <v>0</v>
      </c>
      <c r="D24" s="5">
        <f t="shared" si="1"/>
        <v>7141790</v>
      </c>
      <c r="E24" s="4">
        <v>-0.2</v>
      </c>
      <c r="F24" s="5">
        <f t="shared" si="2"/>
        <v>-1428358</v>
      </c>
      <c r="G24" s="5">
        <f t="shared" si="3"/>
        <v>5713432</v>
      </c>
      <c r="H24" s="4">
        <v>0.1</v>
      </c>
      <c r="I24" s="5">
        <f t="shared" si="4"/>
        <v>571343.20000000007</v>
      </c>
      <c r="J24" s="5">
        <f t="shared" si="5"/>
        <v>6284775.2000000002</v>
      </c>
    </row>
    <row r="25" spans="1:10" x14ac:dyDescent="0.25">
      <c r="A25" s="3">
        <v>7141790</v>
      </c>
      <c r="B25" s="1">
        <v>-0.05</v>
      </c>
      <c r="C25" s="5">
        <f t="shared" si="0"/>
        <v>-357089.5</v>
      </c>
      <c r="D25" s="5">
        <f t="shared" si="1"/>
        <v>6784700.5</v>
      </c>
      <c r="E25" s="4">
        <v>0</v>
      </c>
      <c r="F25" s="5">
        <f t="shared" si="2"/>
        <v>0</v>
      </c>
      <c r="G25" s="5">
        <f t="shared" si="3"/>
        <v>6784700.5</v>
      </c>
      <c r="H25" s="4">
        <v>-0.1</v>
      </c>
      <c r="I25" s="5">
        <f t="shared" si="4"/>
        <v>-678470.05</v>
      </c>
      <c r="J25" s="5">
        <f t="shared" si="5"/>
        <v>6106230.4500000002</v>
      </c>
    </row>
    <row r="26" spans="1:10" x14ac:dyDescent="0.25">
      <c r="A26" s="3">
        <v>7141790</v>
      </c>
      <c r="B26" s="1">
        <v>-0.05</v>
      </c>
      <c r="C26" s="5">
        <f t="shared" si="0"/>
        <v>-357089.5</v>
      </c>
      <c r="D26" s="5">
        <f t="shared" si="1"/>
        <v>6784700.5</v>
      </c>
      <c r="E26" s="4">
        <v>0</v>
      </c>
      <c r="F26" s="5">
        <f t="shared" si="2"/>
        <v>0</v>
      </c>
      <c r="G26" s="5">
        <f t="shared" si="3"/>
        <v>6784700.5</v>
      </c>
      <c r="H26" s="4">
        <v>-0.05</v>
      </c>
      <c r="I26" s="5">
        <f t="shared" si="4"/>
        <v>-339235.02500000002</v>
      </c>
      <c r="J26" s="5">
        <f t="shared" si="5"/>
        <v>6445465.4749999996</v>
      </c>
    </row>
    <row r="27" spans="1:10" x14ac:dyDescent="0.25">
      <c r="A27" s="3">
        <v>7141790</v>
      </c>
      <c r="B27" s="1">
        <v>-0.05</v>
      </c>
      <c r="C27" s="5">
        <f t="shared" si="0"/>
        <v>-357089.5</v>
      </c>
      <c r="D27" s="5">
        <f t="shared" si="1"/>
        <v>6784700.5</v>
      </c>
      <c r="E27" s="4">
        <v>0</v>
      </c>
      <c r="F27" s="5">
        <f t="shared" si="2"/>
        <v>0</v>
      </c>
      <c r="G27" s="5">
        <f t="shared" si="3"/>
        <v>6784700.5</v>
      </c>
      <c r="H27" s="4">
        <v>0</v>
      </c>
      <c r="I27" s="5">
        <f t="shared" si="4"/>
        <v>0</v>
      </c>
      <c r="J27" s="5">
        <f t="shared" si="5"/>
        <v>6784700.5</v>
      </c>
    </row>
    <row r="28" spans="1:10" x14ac:dyDescent="0.25">
      <c r="A28" s="3">
        <v>7141790</v>
      </c>
      <c r="B28" s="1">
        <v>-0.05</v>
      </c>
      <c r="C28" s="5">
        <f t="shared" si="0"/>
        <v>-357089.5</v>
      </c>
      <c r="D28" s="5">
        <f t="shared" si="1"/>
        <v>6784700.5</v>
      </c>
      <c r="E28" s="4">
        <v>0</v>
      </c>
      <c r="F28" s="5">
        <f t="shared" si="2"/>
        <v>0</v>
      </c>
      <c r="G28" s="5">
        <f t="shared" si="3"/>
        <v>6784700.5</v>
      </c>
      <c r="H28" s="4">
        <v>0.05</v>
      </c>
      <c r="I28" s="5">
        <f t="shared" si="4"/>
        <v>339235.02500000002</v>
      </c>
      <c r="J28" s="5">
        <f t="shared" si="5"/>
        <v>7123935.5250000004</v>
      </c>
    </row>
    <row r="29" spans="1:10" x14ac:dyDescent="0.25">
      <c r="A29" s="3">
        <v>7141790</v>
      </c>
      <c r="B29" s="1">
        <v>-0.05</v>
      </c>
      <c r="C29" s="5">
        <f t="shared" si="0"/>
        <v>-357089.5</v>
      </c>
      <c r="D29" s="5">
        <f t="shared" si="1"/>
        <v>6784700.5</v>
      </c>
      <c r="E29" s="4">
        <v>0</v>
      </c>
      <c r="F29" s="5">
        <f t="shared" si="2"/>
        <v>0</v>
      </c>
      <c r="G29" s="5">
        <f t="shared" si="3"/>
        <v>6784700.5</v>
      </c>
      <c r="H29" s="4">
        <v>0.1</v>
      </c>
      <c r="I29" s="5">
        <f t="shared" si="4"/>
        <v>678470.05</v>
      </c>
      <c r="J29" s="5">
        <f t="shared" si="5"/>
        <v>7463170.5500000007</v>
      </c>
    </row>
    <row r="30" spans="1:10" x14ac:dyDescent="0.25">
      <c r="A30" s="3">
        <v>7141790</v>
      </c>
      <c r="B30" s="1">
        <v>-0.05</v>
      </c>
      <c r="C30" s="5">
        <f t="shared" si="0"/>
        <v>-357089.5</v>
      </c>
      <c r="D30" s="5">
        <f t="shared" si="1"/>
        <v>6784700.5</v>
      </c>
      <c r="E30" s="4">
        <v>0</v>
      </c>
      <c r="F30" s="5">
        <f t="shared" si="2"/>
        <v>0</v>
      </c>
      <c r="G30" s="5">
        <f t="shared" si="3"/>
        <v>6784700.5</v>
      </c>
      <c r="H30" s="4">
        <v>-0.1</v>
      </c>
      <c r="I30" s="5">
        <f t="shared" si="4"/>
        <v>-678470.05</v>
      </c>
      <c r="J30" s="5">
        <f t="shared" si="5"/>
        <v>6106230.4500000002</v>
      </c>
    </row>
    <row r="31" spans="1:10" x14ac:dyDescent="0.25">
      <c r="A31" s="3">
        <v>7141790</v>
      </c>
      <c r="B31" s="1">
        <v>-0.05</v>
      </c>
      <c r="C31" s="5">
        <f t="shared" si="0"/>
        <v>-357089.5</v>
      </c>
      <c r="D31" s="5">
        <f t="shared" si="1"/>
        <v>6784700.5</v>
      </c>
      <c r="E31" s="4">
        <v>-0.05</v>
      </c>
      <c r="F31" s="5">
        <f t="shared" si="2"/>
        <v>-339235.02500000002</v>
      </c>
      <c r="G31" s="5">
        <f t="shared" si="3"/>
        <v>6445465.4749999996</v>
      </c>
      <c r="H31" s="4">
        <v>-0.05</v>
      </c>
      <c r="I31" s="5">
        <f t="shared" si="4"/>
        <v>-322273.27374999999</v>
      </c>
      <c r="J31" s="5">
        <f t="shared" si="5"/>
        <v>6123192.201249999</v>
      </c>
    </row>
    <row r="32" spans="1:10" x14ac:dyDescent="0.25">
      <c r="A32" s="3">
        <v>7141790</v>
      </c>
      <c r="B32" s="1">
        <v>-0.05</v>
      </c>
      <c r="C32" s="5">
        <f t="shared" si="0"/>
        <v>-357089.5</v>
      </c>
      <c r="D32" s="5">
        <f t="shared" si="1"/>
        <v>6784700.5</v>
      </c>
      <c r="E32" s="4">
        <v>-0.05</v>
      </c>
      <c r="F32" s="5">
        <f t="shared" si="2"/>
        <v>-339235.02500000002</v>
      </c>
      <c r="G32" s="5">
        <f t="shared" si="3"/>
        <v>6445465.4749999996</v>
      </c>
      <c r="H32" s="4">
        <v>0</v>
      </c>
      <c r="I32" s="5">
        <f t="shared" si="4"/>
        <v>0</v>
      </c>
      <c r="J32" s="5">
        <f t="shared" si="5"/>
        <v>6445465.4749999996</v>
      </c>
    </row>
    <row r="33" spans="1:10" x14ac:dyDescent="0.25">
      <c r="A33" s="3">
        <v>7141790</v>
      </c>
      <c r="B33" s="1">
        <v>-0.05</v>
      </c>
      <c r="C33" s="5">
        <f t="shared" si="0"/>
        <v>-357089.5</v>
      </c>
      <c r="D33" s="5">
        <f t="shared" si="1"/>
        <v>6784700.5</v>
      </c>
      <c r="E33" s="4">
        <v>-0.05</v>
      </c>
      <c r="F33" s="5">
        <f t="shared" si="2"/>
        <v>-339235.02500000002</v>
      </c>
      <c r="G33" s="5">
        <f t="shared" si="3"/>
        <v>6445465.4749999996</v>
      </c>
      <c r="H33" s="4">
        <v>0.05</v>
      </c>
      <c r="I33" s="5">
        <f t="shared" si="4"/>
        <v>322273.27374999999</v>
      </c>
      <c r="J33" s="5">
        <f t="shared" si="5"/>
        <v>6767738.7487500003</v>
      </c>
    </row>
    <row r="34" spans="1:10" x14ac:dyDescent="0.25">
      <c r="A34" s="3">
        <v>7141790</v>
      </c>
      <c r="B34" s="1">
        <v>-0.05</v>
      </c>
      <c r="C34" s="5">
        <f t="shared" si="0"/>
        <v>-357089.5</v>
      </c>
      <c r="D34" s="5">
        <f t="shared" si="1"/>
        <v>6784700.5</v>
      </c>
      <c r="E34" s="4">
        <v>-0.05</v>
      </c>
      <c r="F34" s="5">
        <f t="shared" si="2"/>
        <v>-339235.02500000002</v>
      </c>
      <c r="G34" s="5">
        <f t="shared" si="3"/>
        <v>6445465.4749999996</v>
      </c>
      <c r="H34" s="4">
        <v>0.1</v>
      </c>
      <c r="I34" s="5">
        <f t="shared" si="4"/>
        <v>644546.54749999999</v>
      </c>
      <c r="J34" s="5">
        <f t="shared" si="5"/>
        <v>7090012.0225</v>
      </c>
    </row>
    <row r="35" spans="1:10" x14ac:dyDescent="0.25">
      <c r="A35" s="3">
        <v>7141790</v>
      </c>
      <c r="B35" s="1">
        <v>-0.05</v>
      </c>
      <c r="C35" s="5">
        <f t="shared" si="0"/>
        <v>-357089.5</v>
      </c>
      <c r="D35" s="5">
        <f t="shared" si="1"/>
        <v>6784700.5</v>
      </c>
      <c r="E35" s="4">
        <v>-0.05</v>
      </c>
      <c r="F35" s="5">
        <f t="shared" si="2"/>
        <v>-339235.02500000002</v>
      </c>
      <c r="G35" s="5">
        <f t="shared" si="3"/>
        <v>6445465.4749999996</v>
      </c>
      <c r="H35" s="4">
        <v>-0.1</v>
      </c>
      <c r="I35" s="5">
        <f t="shared" si="4"/>
        <v>-644546.54749999999</v>
      </c>
      <c r="J35" s="5">
        <f t="shared" si="5"/>
        <v>5800918.9275000002</v>
      </c>
    </row>
    <row r="36" spans="1:10" x14ac:dyDescent="0.25">
      <c r="A36" s="3">
        <v>7141790</v>
      </c>
      <c r="B36" s="1">
        <v>-0.05</v>
      </c>
      <c r="C36" s="5">
        <f t="shared" si="0"/>
        <v>-357089.5</v>
      </c>
      <c r="D36" s="5">
        <f t="shared" si="1"/>
        <v>6784700.5</v>
      </c>
      <c r="E36" s="4">
        <v>-0.05</v>
      </c>
      <c r="F36" s="5">
        <f t="shared" si="2"/>
        <v>-339235.02500000002</v>
      </c>
      <c r="G36" s="5">
        <f t="shared" si="3"/>
        <v>6445465.4749999996</v>
      </c>
      <c r="H36" s="4">
        <v>-0.05</v>
      </c>
      <c r="I36" s="5">
        <f t="shared" si="4"/>
        <v>-322273.27374999999</v>
      </c>
      <c r="J36" s="5">
        <f t="shared" si="5"/>
        <v>6123192.201249999</v>
      </c>
    </row>
    <row r="37" spans="1:10" x14ac:dyDescent="0.25">
      <c r="A37" s="3">
        <v>7141790</v>
      </c>
      <c r="B37" s="1">
        <v>-0.05</v>
      </c>
      <c r="C37" s="5">
        <f t="shared" si="0"/>
        <v>-357089.5</v>
      </c>
      <c r="D37" s="5">
        <f t="shared" si="1"/>
        <v>6784700.5</v>
      </c>
      <c r="E37" s="4">
        <v>-0.1</v>
      </c>
      <c r="F37" s="5">
        <f t="shared" si="2"/>
        <v>-678470.05</v>
      </c>
      <c r="G37" s="5">
        <f t="shared" si="3"/>
        <v>6106230.4500000002</v>
      </c>
      <c r="H37" s="4">
        <v>0</v>
      </c>
      <c r="I37" s="5">
        <f t="shared" si="4"/>
        <v>0</v>
      </c>
      <c r="J37" s="5">
        <f t="shared" si="5"/>
        <v>6106230.4500000002</v>
      </c>
    </row>
    <row r="38" spans="1:10" x14ac:dyDescent="0.25">
      <c r="A38" s="3">
        <v>7141790</v>
      </c>
      <c r="B38" s="1">
        <v>-0.05</v>
      </c>
      <c r="C38" s="5">
        <f t="shared" si="0"/>
        <v>-357089.5</v>
      </c>
      <c r="D38" s="5">
        <f t="shared" si="1"/>
        <v>6784700.5</v>
      </c>
      <c r="E38" s="4">
        <v>-0.1</v>
      </c>
      <c r="F38" s="5">
        <f t="shared" si="2"/>
        <v>-678470.05</v>
      </c>
      <c r="G38" s="5">
        <f t="shared" si="3"/>
        <v>6106230.4500000002</v>
      </c>
      <c r="H38" s="4">
        <v>0.05</v>
      </c>
      <c r="I38" s="5">
        <f t="shared" si="4"/>
        <v>305311.52250000002</v>
      </c>
      <c r="J38" s="5">
        <f t="shared" si="5"/>
        <v>6411541.9725000001</v>
      </c>
    </row>
    <row r="39" spans="1:10" x14ac:dyDescent="0.25">
      <c r="A39" s="3">
        <v>7141790</v>
      </c>
      <c r="B39" s="1">
        <v>-0.05</v>
      </c>
      <c r="C39" s="5">
        <f t="shared" si="0"/>
        <v>-357089.5</v>
      </c>
      <c r="D39" s="5">
        <f t="shared" si="1"/>
        <v>6784700.5</v>
      </c>
      <c r="E39" s="4">
        <v>-0.1</v>
      </c>
      <c r="F39" s="5">
        <f t="shared" si="2"/>
        <v>-678470.05</v>
      </c>
      <c r="G39" s="5">
        <f t="shared" si="3"/>
        <v>6106230.4500000002</v>
      </c>
      <c r="H39" s="4">
        <v>0.1</v>
      </c>
      <c r="I39" s="5">
        <f t="shared" si="4"/>
        <v>610623.04500000004</v>
      </c>
      <c r="J39" s="5">
        <f t="shared" si="5"/>
        <v>6716853.495000001</v>
      </c>
    </row>
    <row r="40" spans="1:10" x14ac:dyDescent="0.25">
      <c r="A40" s="3">
        <v>7141790</v>
      </c>
      <c r="B40" s="1">
        <v>-0.05</v>
      </c>
      <c r="C40" s="5">
        <f t="shared" si="0"/>
        <v>-357089.5</v>
      </c>
      <c r="D40" s="5">
        <f t="shared" si="1"/>
        <v>6784700.5</v>
      </c>
      <c r="E40" s="4">
        <v>-0.1</v>
      </c>
      <c r="F40" s="5">
        <f t="shared" si="2"/>
        <v>-678470.05</v>
      </c>
      <c r="G40" s="5">
        <f t="shared" si="3"/>
        <v>6106230.4500000002</v>
      </c>
      <c r="H40" s="4">
        <v>-0.1</v>
      </c>
      <c r="I40" s="5">
        <f t="shared" si="4"/>
        <v>-610623.04500000004</v>
      </c>
      <c r="J40" s="5">
        <f t="shared" si="5"/>
        <v>5495607.4050000003</v>
      </c>
    </row>
    <row r="41" spans="1:10" x14ac:dyDescent="0.25">
      <c r="A41" s="3">
        <v>7141790</v>
      </c>
      <c r="B41" s="1">
        <v>-0.05</v>
      </c>
      <c r="C41" s="5">
        <f t="shared" si="0"/>
        <v>-357089.5</v>
      </c>
      <c r="D41" s="5">
        <f t="shared" si="1"/>
        <v>6784700.5</v>
      </c>
      <c r="E41" s="4">
        <v>-0.1</v>
      </c>
      <c r="F41" s="5">
        <f t="shared" si="2"/>
        <v>-678470.05</v>
      </c>
      <c r="G41" s="5">
        <f t="shared" si="3"/>
        <v>6106230.4500000002</v>
      </c>
      <c r="H41" s="4">
        <v>-0.05</v>
      </c>
      <c r="I41" s="5">
        <f t="shared" si="4"/>
        <v>-305311.52250000002</v>
      </c>
      <c r="J41" s="5">
        <f t="shared" si="5"/>
        <v>5800918.9275000002</v>
      </c>
    </row>
    <row r="42" spans="1:10" x14ac:dyDescent="0.25">
      <c r="A42" s="3">
        <v>7141790</v>
      </c>
      <c r="B42" s="1">
        <v>-0.05</v>
      </c>
      <c r="C42" s="5">
        <f t="shared" si="0"/>
        <v>-357089.5</v>
      </c>
      <c r="D42" s="5">
        <f t="shared" si="1"/>
        <v>6784700.5</v>
      </c>
      <c r="E42" s="4">
        <v>-0.15</v>
      </c>
      <c r="F42" s="5">
        <f t="shared" si="2"/>
        <v>-1017705.075</v>
      </c>
      <c r="G42" s="5">
        <f t="shared" si="3"/>
        <v>5766995.4249999998</v>
      </c>
      <c r="H42" s="4">
        <v>0</v>
      </c>
      <c r="I42" s="5">
        <f t="shared" si="4"/>
        <v>0</v>
      </c>
      <c r="J42" s="5">
        <f t="shared" si="5"/>
        <v>5766995.4249999998</v>
      </c>
    </row>
    <row r="43" spans="1:10" x14ac:dyDescent="0.25">
      <c r="A43" s="3">
        <v>7141790</v>
      </c>
      <c r="B43" s="1">
        <v>-0.05</v>
      </c>
      <c r="C43" s="5">
        <f t="shared" si="0"/>
        <v>-357089.5</v>
      </c>
      <c r="D43" s="5">
        <f t="shared" si="1"/>
        <v>6784700.5</v>
      </c>
      <c r="E43" s="4">
        <v>-0.15</v>
      </c>
      <c r="F43" s="5">
        <f t="shared" si="2"/>
        <v>-1017705.075</v>
      </c>
      <c r="G43" s="5">
        <f t="shared" si="3"/>
        <v>5766995.4249999998</v>
      </c>
      <c r="H43" s="4">
        <v>0.05</v>
      </c>
      <c r="I43" s="5">
        <f t="shared" si="4"/>
        <v>288349.77124999999</v>
      </c>
      <c r="J43" s="5">
        <f t="shared" si="5"/>
        <v>6055345.19625</v>
      </c>
    </row>
    <row r="44" spans="1:10" x14ac:dyDescent="0.25">
      <c r="A44" s="3">
        <v>7141790</v>
      </c>
      <c r="B44" s="1">
        <v>-0.05</v>
      </c>
      <c r="E44" s="4">
        <v>-0.15</v>
      </c>
      <c r="H44" s="4">
        <v>0.1</v>
      </c>
    </row>
    <row r="45" spans="1:10" x14ac:dyDescent="0.25">
      <c r="A45" s="3">
        <v>7141790</v>
      </c>
      <c r="E45" s="4">
        <v>-0.15</v>
      </c>
    </row>
    <row r="46" spans="1:10" x14ac:dyDescent="0.25">
      <c r="A46" s="3">
        <v>7141790</v>
      </c>
      <c r="E46" s="4">
        <v>-0.15</v>
      </c>
    </row>
    <row r="47" spans="1:10" x14ac:dyDescent="0.25">
      <c r="A47" s="3">
        <v>7141790</v>
      </c>
      <c r="E47" s="4">
        <v>-0.15</v>
      </c>
    </row>
    <row r="48" spans="1:10" x14ac:dyDescent="0.25">
      <c r="A48" s="3">
        <v>7141790</v>
      </c>
    </row>
    <row r="49" spans="1:1" x14ac:dyDescent="0.25">
      <c r="A49" s="3">
        <v>7141790</v>
      </c>
    </row>
    <row r="50" spans="1:1" x14ac:dyDescent="0.25">
      <c r="A50" s="3">
        <v>7141790</v>
      </c>
    </row>
    <row r="51" spans="1:1" x14ac:dyDescent="0.25">
      <c r="A51" s="3">
        <v>7141790</v>
      </c>
    </row>
    <row r="52" spans="1:1" x14ac:dyDescent="0.25">
      <c r="A52" s="3">
        <v>7141790</v>
      </c>
    </row>
    <row r="53" spans="1:1" x14ac:dyDescent="0.25">
      <c r="A53" s="3">
        <v>7141790</v>
      </c>
    </row>
    <row r="54" spans="1:1" x14ac:dyDescent="0.25">
      <c r="A54" s="3">
        <v>7141790</v>
      </c>
    </row>
    <row r="55" spans="1:1" x14ac:dyDescent="0.25">
      <c r="A55" s="3">
        <v>7141790</v>
      </c>
    </row>
    <row r="56" spans="1:1" x14ac:dyDescent="0.25">
      <c r="A56" s="3">
        <v>7141790</v>
      </c>
    </row>
    <row r="57" spans="1:1" x14ac:dyDescent="0.25">
      <c r="A57" s="3">
        <v>7141790</v>
      </c>
    </row>
    <row r="58" spans="1:1" x14ac:dyDescent="0.25">
      <c r="A58" s="3">
        <v>7141790</v>
      </c>
    </row>
    <row r="59" spans="1:1" x14ac:dyDescent="0.25">
      <c r="A59" s="3">
        <v>7141790</v>
      </c>
    </row>
    <row r="60" spans="1:1" x14ac:dyDescent="0.25">
      <c r="A60" s="3">
        <v>7141790</v>
      </c>
    </row>
    <row r="61" spans="1:1" x14ac:dyDescent="0.25">
      <c r="A61" s="3">
        <v>7141790</v>
      </c>
    </row>
    <row r="62" spans="1:1" x14ac:dyDescent="0.25">
      <c r="A62" s="3">
        <v>7141790</v>
      </c>
    </row>
    <row r="63" spans="1:1" x14ac:dyDescent="0.25">
      <c r="A63" s="3">
        <v>7141790</v>
      </c>
    </row>
    <row r="64" spans="1:1" x14ac:dyDescent="0.25">
      <c r="A64" s="3">
        <v>7141790</v>
      </c>
    </row>
    <row r="65" spans="1:1" x14ac:dyDescent="0.25">
      <c r="A65" s="3">
        <v>7141790</v>
      </c>
    </row>
    <row r="66" spans="1:1" x14ac:dyDescent="0.25">
      <c r="A66" s="3">
        <v>7141790</v>
      </c>
    </row>
    <row r="67" spans="1:1" x14ac:dyDescent="0.25">
      <c r="A67" s="3">
        <v>7141790</v>
      </c>
    </row>
    <row r="68" spans="1:1" x14ac:dyDescent="0.25">
      <c r="A68" s="3">
        <v>7141790</v>
      </c>
    </row>
    <row r="69" spans="1:1" x14ac:dyDescent="0.25">
      <c r="A69" s="3">
        <v>7141790</v>
      </c>
    </row>
    <row r="70" spans="1:1" x14ac:dyDescent="0.25">
      <c r="A70" s="3">
        <v>7141790</v>
      </c>
    </row>
    <row r="71" spans="1:1" x14ac:dyDescent="0.25">
      <c r="A71" s="3">
        <v>7141790</v>
      </c>
    </row>
    <row r="72" spans="1:1" x14ac:dyDescent="0.25">
      <c r="A72" s="3">
        <v>7141790</v>
      </c>
    </row>
    <row r="73" spans="1:1" x14ac:dyDescent="0.25">
      <c r="A73" s="3">
        <v>7141790</v>
      </c>
    </row>
    <row r="74" spans="1:1" x14ac:dyDescent="0.25">
      <c r="A74" s="3">
        <v>7141790</v>
      </c>
    </row>
    <row r="75" spans="1:1" x14ac:dyDescent="0.25">
      <c r="A75" s="3">
        <v>7141790</v>
      </c>
    </row>
    <row r="76" spans="1:1" x14ac:dyDescent="0.25">
      <c r="A76" s="3">
        <v>7141790</v>
      </c>
    </row>
    <row r="77" spans="1:1" x14ac:dyDescent="0.25">
      <c r="A77" s="3">
        <v>7141790</v>
      </c>
    </row>
    <row r="78" spans="1:1" x14ac:dyDescent="0.25">
      <c r="A78" s="3">
        <v>7141790</v>
      </c>
    </row>
    <row r="79" spans="1:1" x14ac:dyDescent="0.25">
      <c r="A79" s="3">
        <v>7141790</v>
      </c>
    </row>
    <row r="80" spans="1:1" x14ac:dyDescent="0.25">
      <c r="A80" s="3">
        <v>7141790</v>
      </c>
    </row>
    <row r="81" spans="1:1" x14ac:dyDescent="0.25">
      <c r="A81" s="3">
        <v>7141790</v>
      </c>
    </row>
    <row r="82" spans="1:1" x14ac:dyDescent="0.25">
      <c r="A82" s="3">
        <v>7141790</v>
      </c>
    </row>
    <row r="83" spans="1:1" x14ac:dyDescent="0.25">
      <c r="A83" s="3">
        <v>7141790</v>
      </c>
    </row>
    <row r="84" spans="1:1" x14ac:dyDescent="0.25">
      <c r="A84" s="3">
        <v>7141790</v>
      </c>
    </row>
    <row r="85" spans="1:1" x14ac:dyDescent="0.25">
      <c r="A85" s="3">
        <v>7141790</v>
      </c>
    </row>
    <row r="86" spans="1:1" x14ac:dyDescent="0.25">
      <c r="A86" s="3">
        <v>7141790</v>
      </c>
    </row>
    <row r="87" spans="1:1" x14ac:dyDescent="0.25">
      <c r="A87" s="3">
        <v>7141790</v>
      </c>
    </row>
    <row r="88" spans="1:1" x14ac:dyDescent="0.25">
      <c r="A88" s="3">
        <v>7141790</v>
      </c>
    </row>
    <row r="89" spans="1:1" x14ac:dyDescent="0.25">
      <c r="A89" s="3">
        <v>7141790</v>
      </c>
    </row>
    <row r="90" spans="1:1" x14ac:dyDescent="0.25">
      <c r="A90" s="3">
        <v>7141790</v>
      </c>
    </row>
    <row r="91" spans="1:1" x14ac:dyDescent="0.25">
      <c r="A91" s="3">
        <v>7141790</v>
      </c>
    </row>
    <row r="92" spans="1:1" x14ac:dyDescent="0.25">
      <c r="A92" s="3">
        <v>7141790</v>
      </c>
    </row>
    <row r="93" spans="1:1" x14ac:dyDescent="0.25">
      <c r="A93" s="3">
        <v>7141790</v>
      </c>
    </row>
    <row r="94" spans="1:1" x14ac:dyDescent="0.25">
      <c r="A94" s="3">
        <v>7141790</v>
      </c>
    </row>
    <row r="95" spans="1:1" x14ac:dyDescent="0.25">
      <c r="A95" s="3">
        <v>7141790</v>
      </c>
    </row>
    <row r="96" spans="1:1" x14ac:dyDescent="0.25">
      <c r="A96" s="3">
        <v>7141790</v>
      </c>
    </row>
    <row r="97" spans="1:1" x14ac:dyDescent="0.25">
      <c r="A97" s="3">
        <v>7141790</v>
      </c>
    </row>
    <row r="98" spans="1:1" x14ac:dyDescent="0.25">
      <c r="A98" s="3">
        <v>7141790</v>
      </c>
    </row>
    <row r="99" spans="1:1" x14ac:dyDescent="0.25">
      <c r="A99" s="3">
        <v>7141790</v>
      </c>
    </row>
    <row r="100" spans="1:1" x14ac:dyDescent="0.25">
      <c r="A100" s="3">
        <v>7141790</v>
      </c>
    </row>
  </sheetData>
  <mergeCells count="3">
    <mergeCell ref="B3:D3"/>
    <mergeCell ref="E3:G3"/>
    <mergeCell ref="H3:J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3565821A64F4DB43C0746FF5BEBDA" ma:contentTypeVersion="5" ma:contentTypeDescription="Create a new document." ma:contentTypeScope="" ma:versionID="2df144a3b8b957eee9ec9ec032dff2a6">
  <xsd:schema xmlns:xsd="http://www.w3.org/2001/XMLSchema" xmlns:xs="http://www.w3.org/2001/XMLSchema" xmlns:p="http://schemas.microsoft.com/office/2006/metadata/properties" xmlns:ns3="4c12adb1-a6bf-4e4f-be37-0f3a9410564c" xmlns:ns4="cb142c57-6530-4f66-8469-0d1132df9f1d" targetNamespace="http://schemas.microsoft.com/office/2006/metadata/properties" ma:root="true" ma:fieldsID="c63b1d6c8227255cbafb754c4c93bd17" ns3:_="" ns4:_="">
    <xsd:import namespace="4c12adb1-a6bf-4e4f-be37-0f3a9410564c"/>
    <xsd:import namespace="cb142c57-6530-4f66-8469-0d1132df9f1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2adb1-a6bf-4e4f-be37-0f3a9410564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42c57-6530-4f66-8469-0d1132df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E7F95D-D5E7-4E97-9D88-B580C43F3E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CF5ECD-84FD-416E-8865-3B537C29C0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12adb1-a6bf-4e4f-be37-0f3a9410564c"/>
    <ds:schemaRef ds:uri="cb142c57-6530-4f66-8469-0d1132df9f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381CEB-550B-4754-9D80-49DB6D184AFF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4c12adb1-a6bf-4e4f-be37-0f3a9410564c"/>
    <ds:schemaRef ds:uri="http://schemas.openxmlformats.org/package/2006/metadata/core-properties"/>
    <ds:schemaRef ds:uri="http://purl.org/dc/terms/"/>
    <ds:schemaRef ds:uri="cb142c57-6530-4f66-8469-0d1132df9f1d"/>
    <ds:schemaRef ds:uri="http://purl.org/dc/dcmitype/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Model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Seth S. Colby</dc:creator>
  <cp:keywords/>
  <dc:description/>
  <cp:lastModifiedBy>Seth S. Colby</cp:lastModifiedBy>
  <cp:revision/>
  <dcterms:created xsi:type="dcterms:W3CDTF">2020-04-30T23:34:27Z</dcterms:created>
  <dcterms:modified xsi:type="dcterms:W3CDTF">2021-05-24T21:13:45Z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0x0101000823565821A64F4DB43C0746FF5BEBDA</vt:lpwstr>
  </property>
</Properties>
</file>